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Титул" sheetId="1" r:id="rId1"/>
    <sheet name="5 курс" sheetId="2" r:id="rId2"/>
  </sheets>
  <definedNames>
    <definedName name="_xlnm.Print_Area" localSheetId="1">'5 курс'!$A$1:$AH$55</definedName>
  </definedNames>
  <calcPr fullCalcOnLoad="1"/>
</workbook>
</file>

<file path=xl/sharedStrings.xml><?xml version="1.0" encoding="utf-8"?>
<sst xmlns="http://schemas.openxmlformats.org/spreadsheetml/2006/main" count="244" uniqueCount="163">
  <si>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</si>
  <si>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</si>
  <si>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</si>
  <si>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</si>
  <si>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Шифр дисципліни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</si>
  <si>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</si>
  <si>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</si>
  <si>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</si>
  <si>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</si>
  <si>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</si>
  <si>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</si>
  <si>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</si>
  <si>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</si>
  <si>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</si>
  <si>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5-й курс (магістри), годин на тиждень</t>
  </si>
  <si>
    <t>9 -й семестр</t>
  </si>
  <si>
    <t>10 -й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</si>
  <si>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</si>
  <si>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</si>
  <si>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</si>
  <si>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</si>
  <si>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</si>
  <si>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</si>
  <si>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</si>
  <si>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</si>
  <si>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</si>
  <si>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 xml:space="preserve"> Навчальні заняття 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</si>
  <si>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</si>
  <si>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</si>
  <si>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</si>
  <si>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</si>
  <si>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</si>
  <si>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</si>
  <si>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</si>
  <si>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</si>
  <si>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Кількість модулів</t>
  </si>
  <si>
    <t>1. НОРМАТИВНА ЧАСТИНА</t>
  </si>
  <si>
    <t>1.3. Цикл професійно-практичної підготовки</t>
  </si>
  <si>
    <t>Виробнича практика</t>
  </si>
  <si>
    <t>Збагачення корисних копалин</t>
  </si>
  <si>
    <t>18;</t>
  </si>
  <si>
    <t xml:space="preserve">Переддипломна практика </t>
  </si>
  <si>
    <t>Дослідження корисних копалин на збагачувальність</t>
  </si>
  <si>
    <t>Цивільної оборони</t>
  </si>
  <si>
    <t>Економіка виробництва</t>
  </si>
  <si>
    <t>Прикладної економіки</t>
  </si>
  <si>
    <t>Охорона праці в галузі</t>
  </si>
  <si>
    <t>Математичне моделювання систем</t>
  </si>
  <si>
    <t>Менеджмент</t>
  </si>
  <si>
    <t>Дипломування</t>
  </si>
  <si>
    <t>20;</t>
  </si>
  <si>
    <t>Філософські проблеми наукових досліджень</t>
  </si>
  <si>
    <t>Філософії</t>
  </si>
  <si>
    <t>Педагогіка вищої школи</t>
  </si>
  <si>
    <t>Транспортних систем і технологій</t>
  </si>
  <si>
    <t>Разом :</t>
  </si>
  <si>
    <t xml:space="preserve">2. ВИБІРКОВА ЧАСТИНА </t>
  </si>
  <si>
    <t>2.1.3 Цикл професійно-практичної підготовки за вибором ВНЗ</t>
  </si>
  <si>
    <t>Методологія наукових досліджень</t>
  </si>
  <si>
    <t>Гірничих машин та інжинірингу</t>
  </si>
  <si>
    <t xml:space="preserve">2.2 Цикл підготовки за вибором студента </t>
  </si>
  <si>
    <t>Вариант №1</t>
  </si>
  <si>
    <t>2.2.3 Цикл професійно-практичної підготовки</t>
  </si>
  <si>
    <t>Інтелектуальна власність</t>
  </si>
  <si>
    <t>Цивільного та господарського права</t>
  </si>
  <si>
    <t>Вища освіта і Болонський процес</t>
  </si>
  <si>
    <t>Будівельної, теоретичної та прикладної механіки</t>
  </si>
  <si>
    <t>Годин на тиждень</t>
  </si>
  <si>
    <t>Всього :</t>
  </si>
  <si>
    <t>Декан факультету  Механіко-машинобудівний</t>
  </si>
  <si>
    <t xml:space="preserve">С.Є. Блохін </t>
  </si>
  <si>
    <t>ПОГОДЖЕНО</t>
  </si>
  <si>
    <t xml:space="preserve">Начальник  НМУ </t>
  </si>
  <si>
    <t xml:space="preserve">          В.О. Салов </t>
  </si>
  <si>
    <t>1.3. Цикл гуманітарної та соціальної підготовки</t>
  </si>
  <si>
    <t>АОП</t>
  </si>
  <si>
    <t>ЗКК</t>
  </si>
  <si>
    <t>Цивільний захист</t>
  </si>
  <si>
    <t>Прогнозування та синтез технологій збагачення корисних копалин</t>
  </si>
  <si>
    <t>Управління технологіями та процесами збагачення корисних копалин.</t>
  </si>
  <si>
    <t xml:space="preserve">           ПЛАН НАВЧАЛЬНОГО ПРОЦЕСУ МАГІСТРІВ НАПРЯМУ ПІДГОТОВКИ   8.0903 Гірництво  (Збагачення корисних копалин)          ( гр. ГТЯм-08 )</t>
  </si>
  <si>
    <t xml:space="preserve"> рік створення плану  2012</t>
  </si>
  <si>
    <t>2012-2013 навчальний рік , кредитно-модульна організація навчального процесу</t>
  </si>
  <si>
    <r>
      <t xml:space="preserve">К Р </t>
    </r>
    <r>
      <rPr>
        <sz val="10"/>
        <rFont val="Times New Roman"/>
        <family val="1"/>
      </rPr>
      <t>Нормування якості продукції</t>
    </r>
  </si>
  <si>
    <t>Іноземна мова для академічних цілей</t>
  </si>
  <si>
    <t>Іноземних мов</t>
  </si>
  <si>
    <t>Сертифікація та нормування мінеральної сировини</t>
  </si>
  <si>
    <t>Державний вищий навчальний заклад  "Національний гірничий університет"</t>
  </si>
  <si>
    <t xml:space="preserve"> Н А В Ч А Л Ь Н И Й   П Л А Н </t>
  </si>
  <si>
    <t xml:space="preserve">    ЗАТВЕРДЖУЮ</t>
  </si>
  <si>
    <t>Базова бакалаврська програма</t>
  </si>
  <si>
    <t xml:space="preserve"> -   6.050303  Переробка корисних копалин</t>
  </si>
  <si>
    <t>Факультет (інститут)</t>
  </si>
  <si>
    <t xml:space="preserve"> -   Механіко-машинобудівний</t>
  </si>
  <si>
    <t>Програма професійного спрямування</t>
  </si>
  <si>
    <t xml:space="preserve"> - </t>
  </si>
  <si>
    <t>Форма навчання</t>
  </si>
  <si>
    <t xml:space="preserve"> -    денна </t>
  </si>
  <si>
    <t>Ректор Державного ВНЗ "НГУ"</t>
  </si>
  <si>
    <t>Освітньо-кваліфікаційний рівень</t>
  </si>
  <si>
    <t>Термін навчання</t>
  </si>
  <si>
    <t>Випускаюча кафедра</t>
  </si>
  <si>
    <t xml:space="preserve"> -   Збагачення корисних копалин</t>
  </si>
  <si>
    <t xml:space="preserve">______________ Г.Г. Півняк </t>
  </si>
  <si>
    <t>"____"_____________ 2012</t>
  </si>
  <si>
    <t xml:space="preserve">          I. ГРАФІК НАВЧАЛЬНОГО ПРОЦЕСУ ПІДГОТОВКИ  БАКАЛАВРІВ</t>
  </si>
  <si>
    <t>Семестр</t>
  </si>
  <si>
    <t xml:space="preserve"> </t>
  </si>
  <si>
    <t>Чверть</t>
  </si>
  <si>
    <t>I</t>
  </si>
  <si>
    <t>II</t>
  </si>
  <si>
    <t>III</t>
  </si>
  <si>
    <t>IV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</si>
  <si>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</si>
  <si>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</si>
  <si>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</si>
  <si>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</si>
  <si>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</si>
  <si>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</si>
  <si>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</si>
  <si>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</si>
  <si>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</si>
  <si>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</si>
  <si>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</si>
  <si>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</si>
  <si>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</si>
  <si>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</si>
  <si>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Числа</t>
  </si>
  <si>
    <t>Курс</t>
  </si>
  <si>
    <t>т</t>
  </si>
  <si>
    <t>мк</t>
  </si>
  <si>
    <t>к</t>
  </si>
  <si>
    <t>с</t>
  </si>
  <si>
    <t>п</t>
  </si>
  <si>
    <t xml:space="preserve">        II. БЮДЖЕТ ЧАСУ (У ТИЖНЯХ)</t>
  </si>
  <si>
    <t>Вид діяльності бакалавра</t>
  </si>
  <si>
    <t>Курс,тижн.</t>
  </si>
  <si>
    <t>Т - теоретичне навчання</t>
  </si>
  <si>
    <t>Розподіл теоретичного навчання в чвертях за кількістю тижнів</t>
  </si>
  <si>
    <t>КЗ - контрольні заходи</t>
  </si>
  <si>
    <t>I чверть</t>
  </si>
  <si>
    <t>II чверть</t>
  </si>
  <si>
    <t>III чверть</t>
  </si>
  <si>
    <t>IV чверть</t>
  </si>
  <si>
    <t xml:space="preserve">С - сесія </t>
  </si>
  <si>
    <t>МК - модульний контроль</t>
  </si>
  <si>
    <t>П - практика бакалаврів</t>
  </si>
  <si>
    <t>ПД - переддипломна практика</t>
  </si>
  <si>
    <t>Д - дипломування</t>
  </si>
  <si>
    <t>А - д.а.(Захист дипломів)</t>
  </si>
  <si>
    <t>ДЕ -д.а.(Державний екзамен)</t>
  </si>
  <si>
    <t>К - канікули</t>
  </si>
  <si>
    <t>Всього</t>
  </si>
  <si>
    <t>Кваліфікація 2147.2</t>
  </si>
  <si>
    <t xml:space="preserve"> -   1 рік</t>
  </si>
  <si>
    <t xml:space="preserve"> -   Магістр</t>
  </si>
  <si>
    <t>Курс 5М</t>
  </si>
  <si>
    <t>пд</t>
  </si>
  <si>
    <t>д</t>
  </si>
  <si>
    <t>а</t>
  </si>
  <si>
    <t xml:space="preserve"> -   Професіонал в галузі переробки корисних копалин (гірнияий інженер-технолог), дослідник;</t>
  </si>
  <si>
    <t>2012-2013 навчальні роки</t>
  </si>
  <si>
    <t>Час на засвоєння для магістрів   2160 год.     60 кред. ECTS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</si>
</sst>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Arial Narrow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" xfId="17" applyFont="1" applyFill="1" applyBorder="1" applyAlignment="1">
      <alignment horizontal="center" vertical="center"/>
      <protection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0" fillId="0" borderId="8" xfId="17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13" xfId="17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25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29" xfId="0" applyFon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Уч.план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142875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28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SheetLayoutView="100" workbookViewId="0" topLeftCell="A4">
      <selection activeCell="T26" sqref="T26"/>
    </sheetView>
  </sheetViews>
  <sheetFormatPr defaultColWidth="9.00390625" defaultRowHeight="12.75"/>
  <cols>
    <col min="1" max="58" width="2.50390625" style="55" customWidth="1"/>
    <col min="59" max="16384" width="9.125" style="55" customWidth="1"/>
  </cols>
  <sheetData>
    <row r="1" spans="1:58" ht="15">
      <c r="A1" s="126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</row>
    <row r="2" spans="1:58" ht="30.75">
      <c r="A2" s="128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</row>
    <row r="3" spans="1:58" ht="13.5">
      <c r="A3" s="12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</row>
    <row r="7" spans="1:58" ht="12.75">
      <c r="A7" s="56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0" t="s">
        <v>90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130" t="s">
        <v>91</v>
      </c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2"/>
      <c r="AN7" s="57"/>
      <c r="AO7" s="60" t="s">
        <v>92</v>
      </c>
      <c r="AP7" s="57"/>
      <c r="AQ7" s="57"/>
      <c r="AR7" s="57"/>
      <c r="AS7" s="57"/>
      <c r="AT7" s="57"/>
      <c r="AU7" s="57"/>
      <c r="AV7" s="57" t="s">
        <v>93</v>
      </c>
      <c r="AW7" s="61"/>
      <c r="AX7" s="61"/>
      <c r="AY7" s="61"/>
      <c r="AZ7" s="61"/>
      <c r="BA7" s="61"/>
      <c r="BB7" s="61"/>
      <c r="BC7" s="61"/>
      <c r="BD7" s="61"/>
      <c r="BE7" s="61"/>
      <c r="BF7" s="57"/>
    </row>
    <row r="8" spans="2:5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60" t="s">
        <v>94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 t="s">
        <v>95</v>
      </c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57"/>
      <c r="AN8" s="57"/>
      <c r="AO8" s="60" t="s">
        <v>96</v>
      </c>
      <c r="AP8" s="57"/>
      <c r="AQ8" s="57"/>
      <c r="AR8" s="57"/>
      <c r="AS8" s="57"/>
      <c r="AT8" s="57"/>
      <c r="AU8" s="57"/>
      <c r="AV8" s="57" t="s">
        <v>97</v>
      </c>
      <c r="AW8" s="62"/>
      <c r="AX8" s="62"/>
      <c r="AY8" s="62"/>
      <c r="AZ8" s="62"/>
      <c r="BA8" s="62"/>
      <c r="BB8" s="62"/>
      <c r="BC8" s="62"/>
      <c r="BD8" s="62"/>
      <c r="BE8" s="62"/>
      <c r="BF8" s="57"/>
    </row>
    <row r="9" spans="1:58" ht="12.75">
      <c r="A9" s="63" t="s">
        <v>98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0" t="s">
        <v>99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 t="s">
        <v>155</v>
      </c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57"/>
      <c r="AN9" s="57"/>
      <c r="AO9" s="60" t="s">
        <v>100</v>
      </c>
      <c r="AP9" s="57"/>
      <c r="AQ9" s="57"/>
      <c r="AR9" s="57"/>
      <c r="AS9" s="57"/>
      <c r="AT9" s="57"/>
      <c r="AU9" s="57"/>
      <c r="AV9" s="57" t="s">
        <v>154</v>
      </c>
      <c r="AW9" s="62"/>
      <c r="AX9" s="62"/>
      <c r="AY9" s="62"/>
      <c r="AZ9" s="62"/>
      <c r="BA9" s="62"/>
      <c r="BB9" s="62"/>
      <c r="BC9" s="62"/>
      <c r="BD9" s="62"/>
      <c r="BE9" s="62"/>
      <c r="BF9" s="57"/>
    </row>
    <row r="10" spans="2:58" ht="12.7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0" t="s">
        <v>101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 t="s">
        <v>102</v>
      </c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57"/>
      <c r="AN10" s="57"/>
      <c r="AO10" s="98" t="s">
        <v>153</v>
      </c>
      <c r="AP10" s="98"/>
      <c r="AQ10" s="98"/>
      <c r="AR10" s="98"/>
      <c r="AS10" s="98"/>
      <c r="AT10" s="98"/>
      <c r="AU10" s="123" t="s">
        <v>160</v>
      </c>
      <c r="AV10" s="124"/>
      <c r="AW10" s="125"/>
      <c r="AX10" s="125"/>
      <c r="AY10" s="125"/>
      <c r="AZ10" s="125"/>
      <c r="BA10" s="125"/>
      <c r="BB10" s="125"/>
      <c r="BC10" s="125"/>
      <c r="BD10" s="125"/>
      <c r="BE10" s="125"/>
      <c r="BF10" s="124"/>
    </row>
    <row r="11" spans="1:58" ht="12.75">
      <c r="A11" s="63" t="s">
        <v>103</v>
      </c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</row>
    <row r="12" spans="1:58" ht="12.75">
      <c r="A12" s="63" t="s">
        <v>104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</row>
    <row r="13" ht="17.25">
      <c r="O13" s="64" t="s">
        <v>105</v>
      </c>
    </row>
    <row r="15" ht="14.25" thickBot="1">
      <c r="AC15" s="65" t="s">
        <v>161</v>
      </c>
    </row>
    <row r="16" spans="3:58" s="66" customFormat="1" ht="15" thickBot="1">
      <c r="C16" s="118" t="s">
        <v>106</v>
      </c>
      <c r="D16" s="122"/>
      <c r="E16" s="122"/>
      <c r="F16" s="122"/>
      <c r="G16" s="118">
        <v>1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18">
        <v>2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21" t="s">
        <v>107</v>
      </c>
      <c r="BC16" s="117"/>
      <c r="BD16" s="117"/>
      <c r="BE16" s="117"/>
      <c r="BF16" s="117"/>
    </row>
    <row r="17" spans="3:58" s="67" customFormat="1" ht="15" thickBot="1">
      <c r="C17" s="118" t="s">
        <v>108</v>
      </c>
      <c r="D17" s="122"/>
      <c r="E17" s="122"/>
      <c r="F17" s="122"/>
      <c r="G17" s="118" t="s">
        <v>109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8" t="s">
        <v>110</v>
      </c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 t="s">
        <v>111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8" t="s">
        <v>112</v>
      </c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 t="s">
        <v>107</v>
      </c>
      <c r="AY17" s="117"/>
      <c r="AZ17" s="117"/>
      <c r="BA17" s="117"/>
      <c r="BB17" s="117"/>
      <c r="BC17" s="117"/>
      <c r="BD17" s="117"/>
      <c r="BE17" s="117"/>
      <c r="BF17" s="117"/>
    </row>
    <row r="18" spans="3:58" s="68" customFormat="1" ht="13.5" thickBot="1">
      <c r="C18" s="118" t="s">
        <v>113</v>
      </c>
      <c r="D18" s="121"/>
      <c r="E18" s="121"/>
      <c r="F18" s="121"/>
      <c r="G18" s="59" t="s">
        <v>114</v>
      </c>
      <c r="H18" s="117"/>
      <c r="I18" s="117"/>
      <c r="J18" s="117"/>
      <c r="K18" s="59" t="s">
        <v>115</v>
      </c>
      <c r="L18" s="117"/>
      <c r="M18" s="117"/>
      <c r="N18" s="117"/>
      <c r="O18" s="59" t="s">
        <v>116</v>
      </c>
      <c r="P18" s="117"/>
      <c r="Q18" s="117"/>
      <c r="R18" s="117"/>
      <c r="S18" s="59" t="s">
        <v>117</v>
      </c>
      <c r="T18" s="117"/>
      <c r="U18" s="117"/>
      <c r="V18" s="117"/>
      <c r="W18" s="117"/>
      <c r="X18" s="59" t="s">
        <v>118</v>
      </c>
      <c r="Y18" s="117"/>
      <c r="Z18" s="117"/>
      <c r="AA18" s="117"/>
      <c r="AB18" s="117"/>
      <c r="AC18" s="59" t="s">
        <v>119</v>
      </c>
      <c r="AD18" s="117"/>
      <c r="AE18" s="117"/>
      <c r="AF18" s="117"/>
      <c r="AG18" s="59" t="s">
        <v>120</v>
      </c>
      <c r="AH18" s="117"/>
      <c r="AI18" s="117"/>
      <c r="AJ18" s="117"/>
      <c r="AK18" s="59" t="s">
        <v>121</v>
      </c>
      <c r="AL18" s="117"/>
      <c r="AM18" s="117"/>
      <c r="AN18" s="117"/>
      <c r="AO18" s="59" t="s">
        <v>122</v>
      </c>
      <c r="AP18" s="117"/>
      <c r="AQ18" s="117"/>
      <c r="AR18" s="117"/>
      <c r="AS18" s="59" t="s">
        <v>123</v>
      </c>
      <c r="AT18" s="117"/>
      <c r="AU18" s="117"/>
      <c r="AV18" s="117"/>
      <c r="AW18" s="117"/>
      <c r="AX18" s="59" t="s">
        <v>124</v>
      </c>
      <c r="AY18" s="117"/>
      <c r="AZ18" s="117"/>
      <c r="BA18" s="117"/>
      <c r="BB18" s="59" t="s">
        <v>125</v>
      </c>
      <c r="BC18" s="117"/>
      <c r="BD18" s="117"/>
      <c r="BE18" s="117"/>
      <c r="BF18" s="117"/>
    </row>
    <row r="19" spans="3:58" s="69" customFormat="1" ht="12" thickBot="1">
      <c r="C19" s="118" t="s">
        <v>126</v>
      </c>
      <c r="D19" s="118"/>
      <c r="E19" s="118"/>
      <c r="F19" s="118"/>
      <c r="G19" s="70">
        <v>1</v>
      </c>
      <c r="H19" s="70">
        <v>2</v>
      </c>
      <c r="I19" s="70">
        <v>3</v>
      </c>
      <c r="J19" s="70">
        <v>4</v>
      </c>
      <c r="K19" s="70">
        <v>5</v>
      </c>
      <c r="L19" s="70">
        <v>6</v>
      </c>
      <c r="M19" s="70">
        <v>7</v>
      </c>
      <c r="N19" s="70">
        <v>8</v>
      </c>
      <c r="O19" s="70">
        <v>9</v>
      </c>
      <c r="P19" s="71">
        <v>10</v>
      </c>
      <c r="Q19" s="72">
        <v>11</v>
      </c>
      <c r="R19" s="70">
        <v>12</v>
      </c>
      <c r="S19" s="70">
        <v>13</v>
      </c>
      <c r="T19" s="70">
        <v>14</v>
      </c>
      <c r="U19" s="70">
        <v>15</v>
      </c>
      <c r="V19" s="70">
        <v>16</v>
      </c>
      <c r="W19" s="70">
        <v>17</v>
      </c>
      <c r="X19" s="70">
        <v>18</v>
      </c>
      <c r="Y19" s="70">
        <v>19</v>
      </c>
      <c r="Z19" s="70">
        <v>20</v>
      </c>
      <c r="AA19" s="70">
        <v>21</v>
      </c>
      <c r="AB19" s="71">
        <v>22</v>
      </c>
      <c r="AC19" s="72">
        <v>23</v>
      </c>
      <c r="AD19" s="70">
        <v>24</v>
      </c>
      <c r="AE19" s="70">
        <v>25</v>
      </c>
      <c r="AF19" s="70">
        <v>26</v>
      </c>
      <c r="AG19" s="70">
        <v>27</v>
      </c>
      <c r="AH19" s="70">
        <v>28</v>
      </c>
      <c r="AI19" s="70">
        <v>29</v>
      </c>
      <c r="AJ19" s="70">
        <v>30</v>
      </c>
      <c r="AK19" s="70">
        <v>31</v>
      </c>
      <c r="AL19" s="71">
        <v>32</v>
      </c>
      <c r="AM19" s="72">
        <v>33</v>
      </c>
      <c r="AN19" s="70">
        <v>34</v>
      </c>
      <c r="AO19" s="70">
        <v>35</v>
      </c>
      <c r="AP19" s="70">
        <v>36</v>
      </c>
      <c r="AQ19" s="70">
        <v>37</v>
      </c>
      <c r="AR19" s="70">
        <v>38</v>
      </c>
      <c r="AS19" s="70">
        <v>39</v>
      </c>
      <c r="AT19" s="70">
        <v>40</v>
      </c>
      <c r="AU19" s="70">
        <v>41</v>
      </c>
      <c r="AV19" s="70">
        <v>42</v>
      </c>
      <c r="AW19" s="71">
        <v>43</v>
      </c>
      <c r="AX19" s="72">
        <v>44</v>
      </c>
      <c r="AY19" s="70">
        <v>45</v>
      </c>
      <c r="AZ19" s="70">
        <v>46</v>
      </c>
      <c r="BA19" s="70">
        <v>47</v>
      </c>
      <c r="BB19" s="70">
        <v>48</v>
      </c>
      <c r="BC19" s="70">
        <v>49</v>
      </c>
      <c r="BD19" s="70">
        <v>50</v>
      </c>
      <c r="BE19" s="70">
        <v>51</v>
      </c>
      <c r="BF19" s="71">
        <v>52</v>
      </c>
    </row>
    <row r="20" spans="3:58" ht="13.5" thickBot="1">
      <c r="C20" s="119" t="s">
        <v>127</v>
      </c>
      <c r="D20" s="119"/>
      <c r="E20" s="119"/>
      <c r="F20" s="119"/>
      <c r="P20" s="73"/>
      <c r="AB20" s="73"/>
      <c r="AL20" s="73"/>
      <c r="AW20" s="73"/>
      <c r="BF20" s="73"/>
    </row>
    <row r="21" spans="3:58" ht="13.5" thickBot="1">
      <c r="C21" s="120"/>
      <c r="D21" s="120"/>
      <c r="E21" s="120"/>
      <c r="F21" s="120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74"/>
      <c r="AD21" s="74"/>
      <c r="AE21" s="74"/>
      <c r="AF21" s="74"/>
      <c r="AG21" s="74"/>
      <c r="AH21" s="74"/>
      <c r="AI21" s="74"/>
      <c r="AJ21" s="74"/>
      <c r="AK21" s="74"/>
      <c r="AL21" s="75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5"/>
      <c r="AX21" s="74"/>
      <c r="AY21" s="74"/>
      <c r="AZ21" s="74"/>
      <c r="BA21" s="74"/>
      <c r="BB21" s="74"/>
      <c r="BC21" s="74"/>
      <c r="BD21" s="74"/>
      <c r="BE21" s="74"/>
      <c r="BF21" s="75"/>
    </row>
    <row r="22" spans="3:58" ht="13.5" thickBot="1">
      <c r="C22" s="99" t="s">
        <v>156</v>
      </c>
      <c r="D22" s="100"/>
      <c r="E22" s="100"/>
      <c r="F22" s="101"/>
      <c r="G22" s="76" t="s">
        <v>133</v>
      </c>
      <c r="H22" s="76" t="s">
        <v>133</v>
      </c>
      <c r="I22" s="76" t="s">
        <v>133</v>
      </c>
      <c r="J22" s="76" t="s">
        <v>157</v>
      </c>
      <c r="K22" s="76" t="s">
        <v>157</v>
      </c>
      <c r="L22" s="76" t="s">
        <v>129</v>
      </c>
      <c r="M22" s="76" t="s">
        <v>129</v>
      </c>
      <c r="N22" s="76" t="s">
        <v>129</v>
      </c>
      <c r="O22" s="76" t="s">
        <v>129</v>
      </c>
      <c r="P22" s="76" t="s">
        <v>129</v>
      </c>
      <c r="Q22" s="78" t="s">
        <v>129</v>
      </c>
      <c r="R22" s="76" t="s">
        <v>129</v>
      </c>
      <c r="S22" s="76" t="s">
        <v>129</v>
      </c>
      <c r="T22" s="76" t="s">
        <v>129</v>
      </c>
      <c r="U22" s="76" t="s">
        <v>129</v>
      </c>
      <c r="V22" s="76" t="s">
        <v>129</v>
      </c>
      <c r="W22" s="76" t="s">
        <v>130</v>
      </c>
      <c r="X22" s="76" t="s">
        <v>131</v>
      </c>
      <c r="Y22" s="76" t="s">
        <v>132</v>
      </c>
      <c r="Z22" s="76" t="s">
        <v>132</v>
      </c>
      <c r="AA22" s="76" t="s">
        <v>129</v>
      </c>
      <c r="AB22" s="77" t="s">
        <v>129</v>
      </c>
      <c r="AC22" s="78" t="s">
        <v>129</v>
      </c>
      <c r="AD22" s="76" t="s">
        <v>129</v>
      </c>
      <c r="AE22" s="76" t="s">
        <v>129</v>
      </c>
      <c r="AF22" s="76" t="s">
        <v>129</v>
      </c>
      <c r="AG22" s="76" t="s">
        <v>129</v>
      </c>
      <c r="AH22" s="76" t="s">
        <v>129</v>
      </c>
      <c r="AI22" s="76" t="s">
        <v>129</v>
      </c>
      <c r="AJ22" s="76" t="s">
        <v>129</v>
      </c>
      <c r="AK22" s="76" t="s">
        <v>129</v>
      </c>
      <c r="AL22" s="77" t="s">
        <v>129</v>
      </c>
      <c r="AM22" s="76" t="s">
        <v>130</v>
      </c>
      <c r="AN22" s="76" t="s">
        <v>132</v>
      </c>
      <c r="AO22" s="76" t="s">
        <v>132</v>
      </c>
      <c r="AP22" s="76" t="s">
        <v>158</v>
      </c>
      <c r="AQ22" s="76" t="s">
        <v>158</v>
      </c>
      <c r="AR22" s="76" t="s">
        <v>158</v>
      </c>
      <c r="AS22" s="76" t="s">
        <v>158</v>
      </c>
      <c r="AT22" s="76" t="s">
        <v>158</v>
      </c>
      <c r="AU22" s="76" t="s">
        <v>158</v>
      </c>
      <c r="AV22" s="76" t="s">
        <v>159</v>
      </c>
      <c r="AW22" s="77" t="s">
        <v>159</v>
      </c>
      <c r="AX22" s="78"/>
      <c r="AY22" s="76"/>
      <c r="AZ22" s="76"/>
      <c r="BA22" s="76"/>
      <c r="BB22" s="76"/>
      <c r="BC22" s="76"/>
      <c r="BD22" s="76"/>
      <c r="BE22" s="76"/>
      <c r="BF22" s="77"/>
    </row>
    <row r="24" ht="18" thickBot="1">
      <c r="P24" s="64" t="s">
        <v>134</v>
      </c>
    </row>
    <row r="25" spans="3:20" ht="15" thickBot="1">
      <c r="C25" s="111" t="s">
        <v>135</v>
      </c>
      <c r="D25" s="111"/>
      <c r="E25" s="111"/>
      <c r="F25" s="111"/>
      <c r="G25" s="111"/>
      <c r="H25" s="111"/>
      <c r="I25" s="111"/>
      <c r="J25" s="111"/>
      <c r="K25" s="111"/>
      <c r="L25" s="112" t="s">
        <v>136</v>
      </c>
      <c r="M25" s="113"/>
      <c r="N25" s="113"/>
      <c r="O25" s="114"/>
      <c r="T25" s="79" t="s">
        <v>162</v>
      </c>
    </row>
    <row r="26" spans="3:15" ht="13.5" thickBot="1">
      <c r="C26" s="111"/>
      <c r="D26" s="111"/>
      <c r="E26" s="111"/>
      <c r="F26" s="111"/>
      <c r="G26" s="111"/>
      <c r="H26" s="111"/>
      <c r="I26" s="111"/>
      <c r="J26" s="111"/>
      <c r="K26" s="111"/>
      <c r="L26" s="80">
        <v>5</v>
      </c>
      <c r="M26" s="81"/>
      <c r="N26" s="81"/>
      <c r="O26" s="82"/>
    </row>
    <row r="27" spans="3:46" ht="15" thickBot="1">
      <c r="C27" s="115" t="s">
        <v>137</v>
      </c>
      <c r="D27" s="116"/>
      <c r="E27" s="116"/>
      <c r="F27" s="116"/>
      <c r="G27" s="116"/>
      <c r="H27" s="116"/>
      <c r="I27" s="116"/>
      <c r="J27" s="116"/>
      <c r="K27" s="91"/>
      <c r="L27" s="83">
        <v>23</v>
      </c>
      <c r="M27" s="83"/>
      <c r="N27" s="83"/>
      <c r="O27" s="84"/>
      <c r="R27" s="58" t="s">
        <v>138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</row>
    <row r="28" spans="3:38" ht="14.25">
      <c r="C28" s="92" t="s">
        <v>139</v>
      </c>
      <c r="D28" s="93"/>
      <c r="E28" s="93"/>
      <c r="F28" s="93"/>
      <c r="G28" s="93"/>
      <c r="H28" s="93"/>
      <c r="I28" s="93"/>
      <c r="J28" s="93"/>
      <c r="K28" s="94"/>
      <c r="L28" s="85"/>
      <c r="M28" s="85"/>
      <c r="N28" s="85"/>
      <c r="O28" s="86"/>
      <c r="S28" s="110" t="s">
        <v>128</v>
      </c>
      <c r="T28" s="104"/>
      <c r="U28" s="104"/>
      <c r="V28" s="104"/>
      <c r="W28" s="104" t="s">
        <v>140</v>
      </c>
      <c r="X28" s="104"/>
      <c r="Y28" s="104"/>
      <c r="Z28" s="104"/>
      <c r="AA28" s="104" t="s">
        <v>141</v>
      </c>
      <c r="AB28" s="104"/>
      <c r="AC28" s="104"/>
      <c r="AD28" s="104"/>
      <c r="AE28" s="104" t="s">
        <v>142</v>
      </c>
      <c r="AF28" s="104"/>
      <c r="AG28" s="104"/>
      <c r="AH28" s="104"/>
      <c r="AI28" s="104" t="s">
        <v>143</v>
      </c>
      <c r="AJ28" s="104"/>
      <c r="AK28" s="104"/>
      <c r="AL28" s="105"/>
    </row>
    <row r="29" spans="3:38" ht="15" thickBot="1">
      <c r="C29" s="92" t="s">
        <v>144</v>
      </c>
      <c r="D29" s="93"/>
      <c r="E29" s="93"/>
      <c r="F29" s="93"/>
      <c r="G29" s="93"/>
      <c r="H29" s="93"/>
      <c r="I29" s="93"/>
      <c r="J29" s="93"/>
      <c r="K29" s="94"/>
      <c r="L29" s="85">
        <v>4</v>
      </c>
      <c r="M29" s="85"/>
      <c r="N29" s="85"/>
      <c r="O29" s="86"/>
      <c r="S29" s="106">
        <v>1</v>
      </c>
      <c r="T29" s="107"/>
      <c r="U29" s="107"/>
      <c r="V29" s="107"/>
      <c r="W29" s="108">
        <v>0</v>
      </c>
      <c r="X29" s="108"/>
      <c r="Y29" s="108"/>
      <c r="Z29" s="108"/>
      <c r="AA29" s="108">
        <v>11</v>
      </c>
      <c r="AB29" s="108"/>
      <c r="AC29" s="108"/>
      <c r="AD29" s="108"/>
      <c r="AE29" s="108">
        <v>0</v>
      </c>
      <c r="AF29" s="108"/>
      <c r="AG29" s="108"/>
      <c r="AH29" s="108"/>
      <c r="AI29" s="108">
        <v>12</v>
      </c>
      <c r="AJ29" s="108"/>
      <c r="AK29" s="108"/>
      <c r="AL29" s="109"/>
    </row>
    <row r="30" spans="3:38" ht="14.25">
      <c r="C30" s="92" t="s">
        <v>145</v>
      </c>
      <c r="D30" s="93"/>
      <c r="E30" s="93"/>
      <c r="F30" s="93"/>
      <c r="G30" s="93"/>
      <c r="H30" s="93"/>
      <c r="I30" s="93"/>
      <c r="J30" s="93"/>
      <c r="K30" s="94"/>
      <c r="L30" s="85">
        <v>2</v>
      </c>
      <c r="M30" s="85"/>
      <c r="N30" s="85"/>
      <c r="O30" s="86"/>
      <c r="S30" s="103"/>
      <c r="T30" s="103"/>
      <c r="U30" s="103"/>
      <c r="V30" s="103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</row>
    <row r="31" spans="3:38" ht="14.25">
      <c r="C31" s="92" t="s">
        <v>146</v>
      </c>
      <c r="D31" s="93"/>
      <c r="E31" s="93"/>
      <c r="F31" s="93"/>
      <c r="G31" s="93"/>
      <c r="H31" s="93"/>
      <c r="I31" s="93"/>
      <c r="J31" s="93"/>
      <c r="K31" s="94"/>
      <c r="L31" s="85">
        <v>3</v>
      </c>
      <c r="M31" s="85"/>
      <c r="N31" s="85"/>
      <c r="O31" s="86"/>
      <c r="S31" s="103"/>
      <c r="T31" s="103"/>
      <c r="U31" s="103"/>
      <c r="V31" s="103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</row>
    <row r="32" spans="3:38" ht="14.25">
      <c r="C32" s="92" t="s">
        <v>147</v>
      </c>
      <c r="D32" s="93"/>
      <c r="E32" s="93"/>
      <c r="F32" s="93"/>
      <c r="G32" s="93"/>
      <c r="H32" s="93"/>
      <c r="I32" s="93"/>
      <c r="J32" s="93"/>
      <c r="K32" s="94"/>
      <c r="L32" s="85">
        <v>2</v>
      </c>
      <c r="M32" s="85"/>
      <c r="N32" s="85"/>
      <c r="O32" s="86"/>
      <c r="S32" s="103"/>
      <c r="T32" s="103"/>
      <c r="U32" s="103"/>
      <c r="V32" s="103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3:15" ht="12.75">
      <c r="C33" s="92" t="s">
        <v>148</v>
      </c>
      <c r="D33" s="93"/>
      <c r="E33" s="93"/>
      <c r="F33" s="93"/>
      <c r="G33" s="93"/>
      <c r="H33" s="93"/>
      <c r="I33" s="93"/>
      <c r="J33" s="93"/>
      <c r="K33" s="94"/>
      <c r="L33" s="85">
        <v>6</v>
      </c>
      <c r="M33" s="85"/>
      <c r="N33" s="85"/>
      <c r="O33" s="86"/>
    </row>
    <row r="34" spans="3:15" ht="12.75">
      <c r="C34" s="92" t="s">
        <v>149</v>
      </c>
      <c r="D34" s="93"/>
      <c r="E34" s="93"/>
      <c r="F34" s="93"/>
      <c r="G34" s="93"/>
      <c r="H34" s="93"/>
      <c r="I34" s="93"/>
      <c r="J34" s="93"/>
      <c r="K34" s="94"/>
      <c r="L34" s="85">
        <v>2</v>
      </c>
      <c r="M34" s="85"/>
      <c r="N34" s="85"/>
      <c r="O34" s="86"/>
    </row>
    <row r="35" spans="3:15" ht="12.75">
      <c r="C35" s="92" t="s">
        <v>150</v>
      </c>
      <c r="D35" s="93"/>
      <c r="E35" s="93"/>
      <c r="F35" s="93"/>
      <c r="G35" s="93"/>
      <c r="H35" s="93"/>
      <c r="I35" s="93"/>
      <c r="J35" s="93"/>
      <c r="K35" s="94"/>
      <c r="L35" s="85"/>
      <c r="M35" s="85"/>
      <c r="N35" s="85"/>
      <c r="O35" s="86"/>
    </row>
    <row r="36" spans="3:15" ht="13.5" thickBot="1">
      <c r="C36" s="95" t="s">
        <v>151</v>
      </c>
      <c r="D36" s="96"/>
      <c r="E36" s="96"/>
      <c r="F36" s="96"/>
      <c r="G36" s="96"/>
      <c r="H36" s="96"/>
      <c r="I36" s="96"/>
      <c r="J36" s="96"/>
      <c r="K36" s="97"/>
      <c r="L36" s="87">
        <v>1</v>
      </c>
      <c r="M36" s="87"/>
      <c r="N36" s="87"/>
      <c r="O36" s="88"/>
    </row>
    <row r="37" spans="3:15" ht="12.75">
      <c r="C37" s="89" t="s">
        <v>152</v>
      </c>
      <c r="L37" s="90">
        <v>40</v>
      </c>
      <c r="M37" s="90"/>
      <c r="N37" s="90"/>
      <c r="O37" s="90"/>
    </row>
    <row r="38" spans="12:15" ht="12.75">
      <c r="L38" s="90">
        <f>SUM(L27:L36)</f>
        <v>43</v>
      </c>
      <c r="M38" s="90"/>
      <c r="N38" s="90"/>
      <c r="O38" s="90"/>
    </row>
  </sheetData>
  <mergeCells count="70">
    <mergeCell ref="A1:BF1"/>
    <mergeCell ref="A2:BF2"/>
    <mergeCell ref="A3:BF3"/>
    <mergeCell ref="AA7:AM7"/>
    <mergeCell ref="AU10:BF12"/>
    <mergeCell ref="C16:F16"/>
    <mergeCell ref="G16:AB16"/>
    <mergeCell ref="AC16:BA16"/>
    <mergeCell ref="BB16:BF16"/>
    <mergeCell ref="C17:F17"/>
    <mergeCell ref="G17:P17"/>
    <mergeCell ref="Q17:AB17"/>
    <mergeCell ref="AC17:AL17"/>
    <mergeCell ref="AM17:AW17"/>
    <mergeCell ref="AX17:BF17"/>
    <mergeCell ref="C18:F18"/>
    <mergeCell ref="G18:J18"/>
    <mergeCell ref="K18:N18"/>
    <mergeCell ref="O18:R18"/>
    <mergeCell ref="S18:W18"/>
    <mergeCell ref="X18:AB18"/>
    <mergeCell ref="AC18:AF18"/>
    <mergeCell ref="AG18:AJ18"/>
    <mergeCell ref="BB18:BF18"/>
    <mergeCell ref="C19:F19"/>
    <mergeCell ref="C20:F21"/>
    <mergeCell ref="AK18:AN18"/>
    <mergeCell ref="AO18:AR18"/>
    <mergeCell ref="AS18:AW18"/>
    <mergeCell ref="AX18:BA18"/>
    <mergeCell ref="W28:Z28"/>
    <mergeCell ref="AA28:AD28"/>
    <mergeCell ref="C25:K26"/>
    <mergeCell ref="L25:O25"/>
    <mergeCell ref="C27:K27"/>
    <mergeCell ref="R27:AT27"/>
    <mergeCell ref="AE28:AH28"/>
    <mergeCell ref="AI28:AL28"/>
    <mergeCell ref="C29:K29"/>
    <mergeCell ref="S29:V29"/>
    <mergeCell ref="W29:Z29"/>
    <mergeCell ref="AA29:AD29"/>
    <mergeCell ref="AE29:AH29"/>
    <mergeCell ref="AI29:AL29"/>
    <mergeCell ref="C28:K28"/>
    <mergeCell ref="S28:V28"/>
    <mergeCell ref="C30:K30"/>
    <mergeCell ref="S30:V30"/>
    <mergeCell ref="W30:Z30"/>
    <mergeCell ref="AA30:AD30"/>
    <mergeCell ref="C31:K31"/>
    <mergeCell ref="S31:V31"/>
    <mergeCell ref="W31:Z31"/>
    <mergeCell ref="AA31:AD31"/>
    <mergeCell ref="W32:Z32"/>
    <mergeCell ref="AA32:AD32"/>
    <mergeCell ref="AE30:AH30"/>
    <mergeCell ref="AI30:AL30"/>
    <mergeCell ref="AE31:AH31"/>
    <mergeCell ref="AI31:AL31"/>
    <mergeCell ref="C35:K35"/>
    <mergeCell ref="C36:K36"/>
    <mergeCell ref="AO10:AT10"/>
    <mergeCell ref="C22:F22"/>
    <mergeCell ref="AE32:AH32"/>
    <mergeCell ref="AI32:AL32"/>
    <mergeCell ref="C33:K33"/>
    <mergeCell ref="C34:K34"/>
    <mergeCell ref="C32:K32"/>
    <mergeCell ref="S32:V32"/>
  </mergeCells>
  <printOptions/>
  <pageMargins left="0.57" right="0.19" top="1" bottom="0.37" header="0.5" footer="0.27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zoomScale="75" zoomScaleSheetLayoutView="75" workbookViewId="0" topLeftCell="A13">
      <selection activeCell="S24" sqref="S24"/>
    </sheetView>
  </sheetViews>
  <sheetFormatPr defaultColWidth="9.00390625" defaultRowHeight="12.75"/>
  <cols>
    <col min="1" max="1" width="3.625" style="2" customWidth="1"/>
    <col min="2" max="2" width="30.625" style="20" customWidth="1"/>
    <col min="3" max="3" width="20.625" style="2" customWidth="1"/>
    <col min="4" max="4" width="4.625" style="2" customWidth="1"/>
    <col min="5" max="5" width="4.375" style="2" customWidth="1"/>
    <col min="6" max="6" width="4.00390625" style="2" customWidth="1"/>
    <col min="7" max="7" width="4.375" style="2" customWidth="1"/>
    <col min="8" max="9" width="4.00390625" style="2" customWidth="1"/>
    <col min="10" max="10" width="5.625" style="2" customWidth="1"/>
    <col min="11" max="11" width="4.625" style="2" customWidth="1"/>
    <col min="12" max="15" width="3.625" style="2" customWidth="1"/>
    <col min="16" max="16" width="4.375" style="2" customWidth="1"/>
    <col min="17" max="17" width="4.125" style="2" customWidth="1"/>
    <col min="18" max="34" width="3.375" style="2" customWidth="1"/>
    <col min="35" max="16384" width="9.125" style="2" customWidth="1"/>
  </cols>
  <sheetData>
    <row r="1" spans="1:21" ht="11.25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6" ht="15">
      <c r="A2" s="3"/>
      <c r="B2" s="22"/>
      <c r="C2" s="4" t="s">
        <v>82</v>
      </c>
      <c r="D2" s="3"/>
      <c r="E2" s="3"/>
      <c r="F2" s="3"/>
    </row>
    <row r="3" spans="1:6" ht="11.25">
      <c r="A3" s="3"/>
      <c r="B3" s="22"/>
      <c r="C3" s="3"/>
      <c r="D3" s="3"/>
      <c r="E3" s="3" t="s">
        <v>81</v>
      </c>
      <c r="F3" s="3"/>
    </row>
    <row r="4" spans="1:34" ht="12">
      <c r="A4" s="134" t="s">
        <v>4</v>
      </c>
      <c r="B4" s="136" t="s">
        <v>5</v>
      </c>
      <c r="C4" s="138" t="s">
        <v>6</v>
      </c>
      <c r="D4" s="140" t="s">
        <v>7</v>
      </c>
      <c r="E4" s="141"/>
      <c r="F4" s="141"/>
      <c r="G4" s="141"/>
      <c r="H4" s="140" t="s">
        <v>8</v>
      </c>
      <c r="I4" s="141"/>
      <c r="J4" s="142" t="s">
        <v>9</v>
      </c>
      <c r="K4" s="135"/>
      <c r="L4" s="135"/>
      <c r="M4" s="135"/>
      <c r="N4" s="135"/>
      <c r="O4" s="135"/>
      <c r="P4" s="140" t="s">
        <v>11</v>
      </c>
      <c r="Q4" s="141"/>
      <c r="R4" s="142" t="s">
        <v>14</v>
      </c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4" t="s">
        <v>35</v>
      </c>
    </row>
    <row r="5" spans="1:34" ht="12">
      <c r="A5" s="135"/>
      <c r="B5" s="137"/>
      <c r="C5" s="139"/>
      <c r="D5" s="141"/>
      <c r="E5" s="141"/>
      <c r="F5" s="141"/>
      <c r="G5" s="141"/>
      <c r="H5" s="141"/>
      <c r="I5" s="141"/>
      <c r="J5" s="135"/>
      <c r="K5" s="135"/>
      <c r="L5" s="135"/>
      <c r="M5" s="135"/>
      <c r="N5" s="135"/>
      <c r="O5" s="135"/>
      <c r="P5" s="141"/>
      <c r="Q5" s="141"/>
      <c r="R5" s="142" t="s">
        <v>15</v>
      </c>
      <c r="S5" s="142"/>
      <c r="T5" s="142"/>
      <c r="U5" s="142"/>
      <c r="V5" s="142"/>
      <c r="W5" s="142"/>
      <c r="X5" s="142"/>
      <c r="Y5" s="142"/>
      <c r="Z5" s="142" t="s">
        <v>16</v>
      </c>
      <c r="AA5" s="142"/>
      <c r="AB5" s="142"/>
      <c r="AC5" s="142"/>
      <c r="AD5" s="142"/>
      <c r="AE5" s="142"/>
      <c r="AF5" s="142"/>
      <c r="AG5" s="142"/>
      <c r="AH5" s="145"/>
    </row>
    <row r="6" spans="1:34" s="5" customFormat="1" ht="9.75">
      <c r="A6" s="135"/>
      <c r="B6" s="137"/>
      <c r="C6" s="139"/>
      <c r="D6" s="141"/>
      <c r="E6" s="141"/>
      <c r="F6" s="141"/>
      <c r="G6" s="141"/>
      <c r="H6" s="141"/>
      <c r="I6" s="141"/>
      <c r="J6" s="135"/>
      <c r="K6" s="135"/>
      <c r="L6" s="135"/>
      <c r="M6" s="135"/>
      <c r="N6" s="135"/>
      <c r="O6" s="135"/>
      <c r="P6" s="141"/>
      <c r="Q6" s="141"/>
      <c r="R6" s="133" t="s">
        <v>0</v>
      </c>
      <c r="S6" s="133"/>
      <c r="T6" s="133"/>
      <c r="U6" s="133"/>
      <c r="V6" s="133" t="s">
        <v>1</v>
      </c>
      <c r="W6" s="133"/>
      <c r="X6" s="133"/>
      <c r="Y6" s="133"/>
      <c r="Z6" s="133" t="s">
        <v>2</v>
      </c>
      <c r="AA6" s="133"/>
      <c r="AB6" s="133"/>
      <c r="AC6" s="133"/>
      <c r="AD6" s="133" t="s">
        <v>3</v>
      </c>
      <c r="AE6" s="133"/>
      <c r="AF6" s="133"/>
      <c r="AG6" s="133"/>
      <c r="AH6" s="145"/>
    </row>
    <row r="7" spans="1:34" ht="12">
      <c r="A7" s="135"/>
      <c r="B7" s="137"/>
      <c r="C7" s="139"/>
      <c r="D7" s="142" t="s">
        <v>17</v>
      </c>
      <c r="E7" s="142"/>
      <c r="F7" s="142" t="s">
        <v>18</v>
      </c>
      <c r="G7" s="142"/>
      <c r="H7" s="141"/>
      <c r="I7" s="141"/>
      <c r="J7" s="135"/>
      <c r="K7" s="135"/>
      <c r="L7" s="135"/>
      <c r="M7" s="135"/>
      <c r="N7" s="135"/>
      <c r="O7" s="135"/>
      <c r="P7" s="141"/>
      <c r="Q7" s="141"/>
      <c r="R7" s="142">
        <v>0</v>
      </c>
      <c r="S7" s="142"/>
      <c r="T7" s="142"/>
      <c r="U7" s="6">
        <v>0</v>
      </c>
      <c r="V7" s="142">
        <v>11</v>
      </c>
      <c r="W7" s="142"/>
      <c r="X7" s="142"/>
      <c r="Y7" s="6">
        <v>1</v>
      </c>
      <c r="Z7" s="142">
        <v>0</v>
      </c>
      <c r="AA7" s="142"/>
      <c r="AB7" s="142"/>
      <c r="AC7" s="6">
        <v>0</v>
      </c>
      <c r="AD7" s="142">
        <v>12</v>
      </c>
      <c r="AE7" s="142"/>
      <c r="AF7" s="142"/>
      <c r="AG7" s="6">
        <v>1</v>
      </c>
      <c r="AH7" s="145"/>
    </row>
    <row r="8" spans="1:34" ht="12">
      <c r="A8" s="135"/>
      <c r="B8" s="137"/>
      <c r="C8" s="139"/>
      <c r="D8" s="134" t="s">
        <v>19</v>
      </c>
      <c r="E8" s="134" t="s">
        <v>20</v>
      </c>
      <c r="F8" s="134" t="s">
        <v>21</v>
      </c>
      <c r="G8" s="134" t="s">
        <v>22</v>
      </c>
      <c r="H8" s="134" t="s">
        <v>23</v>
      </c>
      <c r="I8" s="134" t="s">
        <v>24</v>
      </c>
      <c r="J8" s="134" t="s">
        <v>25</v>
      </c>
      <c r="K8" s="142" t="s">
        <v>26</v>
      </c>
      <c r="L8" s="142"/>
      <c r="M8" s="142"/>
      <c r="N8" s="142"/>
      <c r="O8" s="134" t="s">
        <v>10</v>
      </c>
      <c r="P8" s="134" t="s">
        <v>12</v>
      </c>
      <c r="Q8" s="134" t="s">
        <v>13</v>
      </c>
      <c r="R8" s="134" t="s">
        <v>31</v>
      </c>
      <c r="S8" s="134" t="s">
        <v>32</v>
      </c>
      <c r="T8" s="134" t="s">
        <v>33</v>
      </c>
      <c r="U8" s="134" t="s">
        <v>34</v>
      </c>
      <c r="V8" s="134" t="s">
        <v>31</v>
      </c>
      <c r="W8" s="134" t="s">
        <v>32</v>
      </c>
      <c r="X8" s="134" t="s">
        <v>33</v>
      </c>
      <c r="Y8" s="134" t="s">
        <v>34</v>
      </c>
      <c r="Z8" s="134" t="s">
        <v>31</v>
      </c>
      <c r="AA8" s="134" t="s">
        <v>32</v>
      </c>
      <c r="AB8" s="134" t="s">
        <v>33</v>
      </c>
      <c r="AC8" s="134" t="s">
        <v>34</v>
      </c>
      <c r="AD8" s="134" t="s">
        <v>31</v>
      </c>
      <c r="AE8" s="134" t="s">
        <v>32</v>
      </c>
      <c r="AF8" s="134" t="s">
        <v>33</v>
      </c>
      <c r="AG8" s="134" t="s">
        <v>34</v>
      </c>
      <c r="AH8" s="145"/>
    </row>
    <row r="9" spans="1:34" ht="9.75">
      <c r="A9" s="135"/>
      <c r="B9" s="137"/>
      <c r="C9" s="139"/>
      <c r="D9" s="134"/>
      <c r="E9" s="134"/>
      <c r="F9" s="134"/>
      <c r="G9" s="134"/>
      <c r="H9" s="134"/>
      <c r="I9" s="134"/>
      <c r="J9" s="134"/>
      <c r="K9" s="134" t="s">
        <v>27</v>
      </c>
      <c r="L9" s="134" t="s">
        <v>28</v>
      </c>
      <c r="M9" s="134" t="s">
        <v>29</v>
      </c>
      <c r="N9" s="134" t="s">
        <v>30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45"/>
    </row>
    <row r="10" spans="1:34" ht="9.75">
      <c r="A10" s="135"/>
      <c r="B10" s="137"/>
      <c r="C10" s="13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45"/>
    </row>
    <row r="11" spans="1:34" ht="9.75">
      <c r="A11" s="135"/>
      <c r="B11" s="137"/>
      <c r="C11" s="13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45"/>
    </row>
    <row r="12" spans="1:34" ht="9.75">
      <c r="A12" s="135"/>
      <c r="B12" s="137"/>
      <c r="C12" s="13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45"/>
    </row>
    <row r="13" spans="1:34" ht="9.75">
      <c r="A13" s="135"/>
      <c r="B13" s="137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45"/>
    </row>
    <row r="14" spans="1:34" ht="9.75">
      <c r="A14" s="135"/>
      <c r="B14" s="137"/>
      <c r="C14" s="13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45"/>
    </row>
    <row r="15" spans="3:7" ht="12.75">
      <c r="C15" s="8" t="s">
        <v>36</v>
      </c>
      <c r="G15" s="2">
        <f>(E19+E34)/2160*100</f>
        <v>60</v>
      </c>
    </row>
    <row r="16" spans="2:3" ht="13.5" thickBot="1">
      <c r="B16" s="23"/>
      <c r="C16" s="8" t="s">
        <v>74</v>
      </c>
    </row>
    <row r="17" spans="1:34" ht="12.75">
      <c r="A17" s="34">
        <v>1</v>
      </c>
      <c r="B17" s="35" t="s">
        <v>77</v>
      </c>
      <c r="C17" s="36" t="s">
        <v>43</v>
      </c>
      <c r="D17" s="37">
        <v>36</v>
      </c>
      <c r="E17" s="37">
        <v>36</v>
      </c>
      <c r="F17" s="37">
        <f>E17/54</f>
        <v>0.6666666666666666</v>
      </c>
      <c r="G17" s="37">
        <f>E17/36</f>
        <v>1</v>
      </c>
      <c r="H17" s="37"/>
      <c r="I17" s="37" t="s">
        <v>40</v>
      </c>
      <c r="J17" s="37">
        <f>K17+O17</f>
        <v>18</v>
      </c>
      <c r="K17" s="37">
        <f>SUM(L17:N17)</f>
        <v>16.5</v>
      </c>
      <c r="L17" s="38">
        <f aca="true" t="shared" si="0" ref="L17:N18">R17*$R$7+V17*$V$7+Z17*$Z$7+AD17*$AD$7</f>
        <v>5.5</v>
      </c>
      <c r="M17" s="38">
        <f t="shared" si="0"/>
        <v>0</v>
      </c>
      <c r="N17" s="38">
        <f t="shared" si="0"/>
        <v>11</v>
      </c>
      <c r="O17" s="38">
        <f>U17*$U$7+Y17*$Y$7+AC17*$AC$7+AG17*$AG$7</f>
        <v>1.5</v>
      </c>
      <c r="P17" s="37">
        <f>E17-J17</f>
        <v>18</v>
      </c>
      <c r="Q17" s="39">
        <f>P17/E17</f>
        <v>0.5</v>
      </c>
      <c r="R17" s="40"/>
      <c r="S17" s="37"/>
      <c r="T17" s="37"/>
      <c r="U17" s="39"/>
      <c r="V17" s="40">
        <v>0.5</v>
      </c>
      <c r="W17" s="37"/>
      <c r="X17" s="37">
        <v>1</v>
      </c>
      <c r="Y17" s="39">
        <f>SUM(V17:X17)</f>
        <v>1.5</v>
      </c>
      <c r="Z17" s="40"/>
      <c r="AA17" s="37"/>
      <c r="AB17" s="37"/>
      <c r="AC17" s="39"/>
      <c r="AD17" s="40"/>
      <c r="AE17" s="37"/>
      <c r="AF17" s="37"/>
      <c r="AG17" s="39"/>
      <c r="AH17" s="41">
        <v>2</v>
      </c>
    </row>
    <row r="18" spans="1:34" ht="27" thickBot="1">
      <c r="A18" s="42">
        <v>2</v>
      </c>
      <c r="B18" s="43" t="s">
        <v>63</v>
      </c>
      <c r="C18" s="44" t="s">
        <v>64</v>
      </c>
      <c r="D18" s="45">
        <v>36</v>
      </c>
      <c r="E18" s="45">
        <v>36</v>
      </c>
      <c r="F18" s="45">
        <f>E18/54</f>
        <v>0.6666666666666666</v>
      </c>
      <c r="G18" s="45">
        <f>E18/36</f>
        <v>1</v>
      </c>
      <c r="H18" s="45"/>
      <c r="I18" s="45" t="s">
        <v>50</v>
      </c>
      <c r="J18" s="45">
        <f>K18+O18</f>
        <v>26</v>
      </c>
      <c r="K18" s="45">
        <f>SUM(L18:N18)</f>
        <v>24</v>
      </c>
      <c r="L18" s="46">
        <f t="shared" si="0"/>
        <v>24</v>
      </c>
      <c r="M18" s="46">
        <f t="shared" si="0"/>
        <v>0</v>
      </c>
      <c r="N18" s="46">
        <f t="shared" si="0"/>
        <v>0</v>
      </c>
      <c r="O18" s="46">
        <f>U18*$U$7+Y18*$Y$7+AC18*$AC$7+AG18*$AG$7</f>
        <v>2</v>
      </c>
      <c r="P18" s="45">
        <f>E18-J18</f>
        <v>10</v>
      </c>
      <c r="Q18" s="47">
        <f>P18/E18</f>
        <v>0.2777777777777778</v>
      </c>
      <c r="R18" s="28"/>
      <c r="S18" s="45"/>
      <c r="T18" s="45"/>
      <c r="U18" s="47"/>
      <c r="V18" s="28"/>
      <c r="W18" s="45"/>
      <c r="X18" s="45"/>
      <c r="Y18" s="47"/>
      <c r="Z18" s="28"/>
      <c r="AA18" s="45"/>
      <c r="AB18" s="45"/>
      <c r="AC18" s="47"/>
      <c r="AD18" s="28">
        <v>2</v>
      </c>
      <c r="AE18" s="45"/>
      <c r="AF18" s="45"/>
      <c r="AG18" s="47">
        <f>SUM(AD18:AF18)</f>
        <v>2</v>
      </c>
      <c r="AH18" s="29">
        <v>1</v>
      </c>
    </row>
    <row r="19" spans="2:16" ht="9.75">
      <c r="B19" s="23"/>
      <c r="C19" s="13" t="s">
        <v>55</v>
      </c>
      <c r="E19" s="2">
        <f>SUM(E17:E18)</f>
        <v>72</v>
      </c>
      <c r="F19" s="2">
        <f>SUM(F17:F18)</f>
        <v>1.3333333333333333</v>
      </c>
      <c r="G19" s="2">
        <f>SUM(G17:G18)</f>
        <v>2</v>
      </c>
      <c r="J19" s="2">
        <f>SUM(J17:J18)</f>
        <v>44</v>
      </c>
      <c r="K19" s="2">
        <f>SUM(K17:K18)</f>
        <v>40.5</v>
      </c>
      <c r="L19" s="2">
        <f>SUM(L17:L18)</f>
        <v>29.5</v>
      </c>
      <c r="O19" s="2">
        <f>SUM(O17:O18)</f>
        <v>3.5</v>
      </c>
      <c r="P19" s="2">
        <f>SUM(P17:P18)</f>
        <v>28</v>
      </c>
    </row>
    <row r="20" spans="2:3" ht="9.75">
      <c r="B20" s="23"/>
      <c r="C20" s="9"/>
    </row>
    <row r="21" ht="13.5" thickBot="1">
      <c r="C21" s="8" t="s">
        <v>37</v>
      </c>
    </row>
    <row r="22" spans="1:34" ht="12.75">
      <c r="A22" s="51">
        <v>1</v>
      </c>
      <c r="B22" s="48" t="s">
        <v>46</v>
      </c>
      <c r="C22" s="36" t="s">
        <v>75</v>
      </c>
      <c r="D22" s="37">
        <v>36</v>
      </c>
      <c r="E22" s="37">
        <f>D22</f>
        <v>36</v>
      </c>
      <c r="F22" s="37">
        <f>E22/54</f>
        <v>0.6666666666666666</v>
      </c>
      <c r="G22" s="37">
        <f>E22/36</f>
        <v>1</v>
      </c>
      <c r="H22" s="37" t="s">
        <v>50</v>
      </c>
      <c r="I22" s="37"/>
      <c r="J22" s="37">
        <f aca="true" t="shared" si="1" ref="J22:J28">K22+O22</f>
        <v>26</v>
      </c>
      <c r="K22" s="37">
        <f aca="true" t="shared" si="2" ref="K22:K28">SUM(L22:N22)</f>
        <v>24</v>
      </c>
      <c r="L22" s="38">
        <f aca="true" t="shared" si="3" ref="L22:N28">R22*$R$7+V22*$V$7+Z22*$Z$7+AD22*$AD$7</f>
        <v>12</v>
      </c>
      <c r="M22" s="38">
        <f t="shared" si="3"/>
        <v>12</v>
      </c>
      <c r="N22" s="38">
        <f t="shared" si="3"/>
        <v>0</v>
      </c>
      <c r="O22" s="38">
        <f aca="true" t="shared" si="4" ref="O22:O28">U22*$U$7+Y22*$Y$7+AC22*$AC$7+AG22*$AG$7</f>
        <v>2</v>
      </c>
      <c r="P22" s="37">
        <f aca="true" t="shared" si="5" ref="P22:P28">E22-J22</f>
        <v>10</v>
      </c>
      <c r="Q22" s="39">
        <f aca="true" t="shared" si="6" ref="Q22:Q28">P22/E22</f>
        <v>0.2777777777777778</v>
      </c>
      <c r="R22" s="40"/>
      <c r="S22" s="37"/>
      <c r="T22" s="37"/>
      <c r="U22" s="39"/>
      <c r="V22" s="40"/>
      <c r="W22" s="37"/>
      <c r="X22" s="37"/>
      <c r="Y22" s="39"/>
      <c r="Z22" s="40"/>
      <c r="AA22" s="37"/>
      <c r="AB22" s="37"/>
      <c r="AC22" s="39"/>
      <c r="AD22" s="40">
        <v>1</v>
      </c>
      <c r="AE22" s="37">
        <v>1</v>
      </c>
      <c r="AF22" s="37"/>
      <c r="AG22" s="39">
        <f>SUM(AD22:AF22)</f>
        <v>2</v>
      </c>
      <c r="AH22" s="41">
        <v>2</v>
      </c>
    </row>
    <row r="23" spans="1:34" ht="12.75">
      <c r="A23" s="52">
        <v>2</v>
      </c>
      <c r="B23" s="49" t="s">
        <v>48</v>
      </c>
      <c r="C23" s="19" t="s">
        <v>45</v>
      </c>
      <c r="D23" s="7">
        <v>108</v>
      </c>
      <c r="E23" s="7">
        <f aca="true" t="shared" si="7" ref="E23:E33">D23</f>
        <v>108</v>
      </c>
      <c r="F23" s="7">
        <f aca="true" t="shared" si="8" ref="F23:F33">E23/54</f>
        <v>2</v>
      </c>
      <c r="G23" s="7">
        <f aca="true" t="shared" si="9" ref="G23:G33">E23/36</f>
        <v>3</v>
      </c>
      <c r="H23" s="7"/>
      <c r="I23" s="7" t="s">
        <v>50</v>
      </c>
      <c r="J23" s="7">
        <f t="shared" si="1"/>
        <v>39</v>
      </c>
      <c r="K23" s="7">
        <f t="shared" si="2"/>
        <v>36</v>
      </c>
      <c r="L23" s="16">
        <f t="shared" si="3"/>
        <v>36</v>
      </c>
      <c r="M23" s="16">
        <f t="shared" si="3"/>
        <v>0</v>
      </c>
      <c r="N23" s="16">
        <f t="shared" si="3"/>
        <v>0</v>
      </c>
      <c r="O23" s="16">
        <f t="shared" si="4"/>
        <v>3</v>
      </c>
      <c r="P23" s="7">
        <f t="shared" si="5"/>
        <v>69</v>
      </c>
      <c r="Q23" s="10">
        <f t="shared" si="6"/>
        <v>0.6388888888888888</v>
      </c>
      <c r="R23" s="11"/>
      <c r="S23" s="7"/>
      <c r="T23" s="7"/>
      <c r="U23" s="10"/>
      <c r="V23" s="11"/>
      <c r="W23" s="7"/>
      <c r="X23" s="7"/>
      <c r="Y23" s="10"/>
      <c r="Z23" s="11"/>
      <c r="AA23" s="7"/>
      <c r="AB23" s="7"/>
      <c r="AC23" s="10"/>
      <c r="AD23" s="11">
        <v>3</v>
      </c>
      <c r="AE23" s="7"/>
      <c r="AF23" s="7"/>
      <c r="AG23" s="10">
        <f>SUM(AD23:AF23)</f>
        <v>3</v>
      </c>
      <c r="AH23" s="12">
        <v>1</v>
      </c>
    </row>
    <row r="24" spans="1:34" ht="26.25">
      <c r="A24" s="52">
        <v>3</v>
      </c>
      <c r="B24" s="49" t="s">
        <v>53</v>
      </c>
      <c r="C24" s="19" t="s">
        <v>54</v>
      </c>
      <c r="D24" s="7">
        <v>108</v>
      </c>
      <c r="E24" s="7">
        <f t="shared" si="7"/>
        <v>108</v>
      </c>
      <c r="F24" s="7">
        <f t="shared" si="8"/>
        <v>2</v>
      </c>
      <c r="G24" s="7">
        <f t="shared" si="9"/>
        <v>3</v>
      </c>
      <c r="H24" s="7"/>
      <c r="I24" s="7" t="s">
        <v>50</v>
      </c>
      <c r="J24" s="7">
        <f t="shared" si="1"/>
        <v>39</v>
      </c>
      <c r="K24" s="7">
        <f t="shared" si="2"/>
        <v>36</v>
      </c>
      <c r="L24" s="16">
        <f t="shared" si="3"/>
        <v>36</v>
      </c>
      <c r="M24" s="16">
        <f t="shared" si="3"/>
        <v>0</v>
      </c>
      <c r="N24" s="16">
        <f t="shared" si="3"/>
        <v>0</v>
      </c>
      <c r="O24" s="16">
        <f t="shared" si="4"/>
        <v>3</v>
      </c>
      <c r="P24" s="7">
        <f t="shared" si="5"/>
        <v>69</v>
      </c>
      <c r="Q24" s="10">
        <f t="shared" si="6"/>
        <v>0.6388888888888888</v>
      </c>
      <c r="R24" s="11"/>
      <c r="S24" s="7"/>
      <c r="T24" s="7"/>
      <c r="U24" s="10"/>
      <c r="V24" s="11"/>
      <c r="W24" s="7"/>
      <c r="X24" s="7"/>
      <c r="Y24" s="10"/>
      <c r="Z24" s="11"/>
      <c r="AA24" s="7"/>
      <c r="AB24" s="7"/>
      <c r="AC24" s="10"/>
      <c r="AD24" s="11">
        <v>3</v>
      </c>
      <c r="AE24" s="7"/>
      <c r="AF24" s="7"/>
      <c r="AG24" s="10">
        <f>SUM(AD24:AF24)</f>
        <v>3</v>
      </c>
      <c r="AH24" s="12">
        <v>1</v>
      </c>
    </row>
    <row r="25" spans="1:34" ht="12.75">
      <c r="A25" s="52">
        <v>4</v>
      </c>
      <c r="B25" s="49" t="s">
        <v>47</v>
      </c>
      <c r="C25" s="19" t="s">
        <v>76</v>
      </c>
      <c r="D25" s="7">
        <v>144</v>
      </c>
      <c r="E25" s="7">
        <f>D25</f>
        <v>144</v>
      </c>
      <c r="F25" s="7">
        <f t="shared" si="8"/>
        <v>2.6666666666666665</v>
      </c>
      <c r="G25" s="7">
        <f t="shared" si="9"/>
        <v>4</v>
      </c>
      <c r="H25" s="7"/>
      <c r="I25" s="7" t="s">
        <v>40</v>
      </c>
      <c r="J25" s="7">
        <f t="shared" si="1"/>
        <v>48</v>
      </c>
      <c r="K25" s="7">
        <f t="shared" si="2"/>
        <v>44</v>
      </c>
      <c r="L25" s="16">
        <f t="shared" si="3"/>
        <v>22</v>
      </c>
      <c r="M25" s="16">
        <f t="shared" si="3"/>
        <v>0</v>
      </c>
      <c r="N25" s="16">
        <f t="shared" si="3"/>
        <v>22</v>
      </c>
      <c r="O25" s="16">
        <f t="shared" si="4"/>
        <v>4</v>
      </c>
      <c r="P25" s="7">
        <f t="shared" si="5"/>
        <v>96</v>
      </c>
      <c r="Q25" s="10">
        <f t="shared" si="6"/>
        <v>0.6666666666666666</v>
      </c>
      <c r="R25" s="11"/>
      <c r="S25" s="7"/>
      <c r="T25" s="7"/>
      <c r="U25" s="10"/>
      <c r="V25" s="11">
        <v>2</v>
      </c>
      <c r="W25" s="7"/>
      <c r="X25" s="7">
        <v>2</v>
      </c>
      <c r="Y25" s="10">
        <f>SUM(V25:X25)</f>
        <v>4</v>
      </c>
      <c r="Z25" s="11"/>
      <c r="AA25" s="7"/>
      <c r="AB25" s="7"/>
      <c r="AC25" s="10"/>
      <c r="AD25" s="11"/>
      <c r="AE25" s="7"/>
      <c r="AF25" s="7"/>
      <c r="AG25" s="10"/>
      <c r="AH25" s="12">
        <v>2</v>
      </c>
    </row>
    <row r="26" spans="1:34" ht="26.25">
      <c r="A26" s="52">
        <v>5</v>
      </c>
      <c r="B26" s="49" t="s">
        <v>58</v>
      </c>
      <c r="C26" s="19" t="s">
        <v>59</v>
      </c>
      <c r="D26" s="7">
        <v>108</v>
      </c>
      <c r="E26" s="7">
        <f t="shared" si="7"/>
        <v>108</v>
      </c>
      <c r="F26" s="7">
        <f t="shared" si="8"/>
        <v>2</v>
      </c>
      <c r="G26" s="7">
        <f t="shared" si="9"/>
        <v>3</v>
      </c>
      <c r="H26" s="7"/>
      <c r="I26" s="7" t="s">
        <v>40</v>
      </c>
      <c r="J26" s="7">
        <f t="shared" si="1"/>
        <v>36</v>
      </c>
      <c r="K26" s="7">
        <f t="shared" si="2"/>
        <v>33</v>
      </c>
      <c r="L26" s="16">
        <f t="shared" si="3"/>
        <v>33</v>
      </c>
      <c r="M26" s="16">
        <f t="shared" si="3"/>
        <v>0</v>
      </c>
      <c r="N26" s="16">
        <f t="shared" si="3"/>
        <v>0</v>
      </c>
      <c r="O26" s="16">
        <f t="shared" si="4"/>
        <v>3</v>
      </c>
      <c r="P26" s="7">
        <f t="shared" si="5"/>
        <v>72</v>
      </c>
      <c r="Q26" s="10">
        <f t="shared" si="6"/>
        <v>0.6666666666666666</v>
      </c>
      <c r="R26" s="11"/>
      <c r="S26" s="7"/>
      <c r="T26" s="7"/>
      <c r="U26" s="10"/>
      <c r="V26" s="11">
        <v>3</v>
      </c>
      <c r="W26" s="7"/>
      <c r="X26" s="7"/>
      <c r="Y26" s="10">
        <f>SUM(V26:X26)</f>
        <v>3</v>
      </c>
      <c r="Z26" s="11"/>
      <c r="AA26" s="7"/>
      <c r="AB26" s="7"/>
      <c r="AC26" s="10"/>
      <c r="AD26" s="11"/>
      <c r="AE26" s="7"/>
      <c r="AF26" s="7"/>
      <c r="AG26" s="10"/>
      <c r="AH26" s="12">
        <v>1</v>
      </c>
    </row>
    <row r="27" spans="1:34" ht="26.25">
      <c r="A27" s="52">
        <v>6</v>
      </c>
      <c r="B27" s="49" t="s">
        <v>51</v>
      </c>
      <c r="C27" s="19" t="s">
        <v>52</v>
      </c>
      <c r="D27" s="7">
        <v>108</v>
      </c>
      <c r="E27" s="7">
        <f>D27</f>
        <v>108</v>
      </c>
      <c r="F27" s="7">
        <f>E27/54</f>
        <v>2</v>
      </c>
      <c r="G27" s="7">
        <f>E27/36</f>
        <v>3</v>
      </c>
      <c r="H27" s="7"/>
      <c r="I27" s="7" t="s">
        <v>50</v>
      </c>
      <c r="J27" s="7">
        <f>K27+O27</f>
        <v>36</v>
      </c>
      <c r="K27" s="7">
        <f>SUM(L27:N27)</f>
        <v>33</v>
      </c>
      <c r="L27" s="16">
        <f t="shared" si="3"/>
        <v>22</v>
      </c>
      <c r="M27" s="16">
        <f t="shared" si="3"/>
        <v>0</v>
      </c>
      <c r="N27" s="16">
        <f t="shared" si="3"/>
        <v>11</v>
      </c>
      <c r="O27" s="16">
        <f>U27*$U$7+Y27*$Y$7+AC27*$AC$7+AG27*$AG$7</f>
        <v>3</v>
      </c>
      <c r="P27" s="7">
        <f>E27-J27</f>
        <v>72</v>
      </c>
      <c r="Q27" s="10">
        <f>P27/E27</f>
        <v>0.6666666666666666</v>
      </c>
      <c r="R27" s="11"/>
      <c r="S27" s="7"/>
      <c r="T27" s="7"/>
      <c r="U27" s="10"/>
      <c r="V27" s="11">
        <v>2</v>
      </c>
      <c r="W27" s="7"/>
      <c r="X27" s="7">
        <v>1</v>
      </c>
      <c r="Y27" s="10">
        <f>SUM(V27:X27)</f>
        <v>3</v>
      </c>
      <c r="Z27" s="11"/>
      <c r="AA27" s="7"/>
      <c r="AB27" s="7"/>
      <c r="AC27" s="10"/>
      <c r="AD27" s="11"/>
      <c r="AE27" s="7"/>
      <c r="AF27" s="7"/>
      <c r="AG27" s="10"/>
      <c r="AH27" s="12">
        <v>2</v>
      </c>
    </row>
    <row r="28" spans="1:34" ht="23.25" customHeight="1">
      <c r="A28" s="52">
        <v>7</v>
      </c>
      <c r="B28" s="49" t="s">
        <v>65</v>
      </c>
      <c r="C28" s="54" t="s">
        <v>66</v>
      </c>
      <c r="D28" s="7">
        <v>36</v>
      </c>
      <c r="E28" s="7">
        <v>18</v>
      </c>
      <c r="F28" s="7">
        <f t="shared" si="8"/>
        <v>0.3333333333333333</v>
      </c>
      <c r="G28" s="7">
        <f t="shared" si="9"/>
        <v>0.5</v>
      </c>
      <c r="H28" s="7"/>
      <c r="I28" s="7" t="s">
        <v>40</v>
      </c>
      <c r="J28" s="7">
        <f t="shared" si="1"/>
        <v>12</v>
      </c>
      <c r="K28" s="7">
        <f t="shared" si="2"/>
        <v>11</v>
      </c>
      <c r="L28" s="16">
        <f t="shared" si="3"/>
        <v>11</v>
      </c>
      <c r="M28" s="16">
        <f t="shared" si="3"/>
        <v>0</v>
      </c>
      <c r="N28" s="16">
        <f t="shared" si="3"/>
        <v>0</v>
      </c>
      <c r="O28" s="16">
        <f t="shared" si="4"/>
        <v>1</v>
      </c>
      <c r="P28" s="7">
        <f t="shared" si="5"/>
        <v>6</v>
      </c>
      <c r="Q28" s="10">
        <f t="shared" si="6"/>
        <v>0.3333333333333333</v>
      </c>
      <c r="R28" s="11"/>
      <c r="S28" s="7"/>
      <c r="T28" s="7"/>
      <c r="U28" s="10"/>
      <c r="V28" s="11">
        <v>1</v>
      </c>
      <c r="W28" s="7"/>
      <c r="X28" s="7"/>
      <c r="Y28" s="10">
        <f>SUM(V28:X28)</f>
        <v>1</v>
      </c>
      <c r="Z28" s="11"/>
      <c r="AA28" s="7"/>
      <c r="AB28" s="7"/>
      <c r="AC28" s="10"/>
      <c r="AD28" s="11"/>
      <c r="AE28" s="7"/>
      <c r="AF28" s="7"/>
      <c r="AG28" s="10"/>
      <c r="AH28" s="12">
        <v>1</v>
      </c>
    </row>
    <row r="29" spans="1:34" ht="12.75">
      <c r="A29" s="52">
        <v>8</v>
      </c>
      <c r="B29" s="49" t="s">
        <v>38</v>
      </c>
      <c r="C29" s="19" t="s">
        <v>76</v>
      </c>
      <c r="D29" s="7">
        <v>162</v>
      </c>
      <c r="E29" s="7">
        <f t="shared" si="7"/>
        <v>162</v>
      </c>
      <c r="F29" s="7">
        <f t="shared" si="8"/>
        <v>3</v>
      </c>
      <c r="G29" s="7">
        <f t="shared" si="9"/>
        <v>4.5</v>
      </c>
      <c r="H29" s="7"/>
      <c r="I29" s="7" t="s">
        <v>40</v>
      </c>
      <c r="J29" s="7"/>
      <c r="K29" s="7"/>
      <c r="L29" s="7"/>
      <c r="M29" s="7"/>
      <c r="N29" s="7"/>
      <c r="O29" s="7"/>
      <c r="P29" s="7">
        <v>162</v>
      </c>
      <c r="Q29" s="10">
        <v>1</v>
      </c>
      <c r="R29" s="11"/>
      <c r="S29" s="7"/>
      <c r="T29" s="7"/>
      <c r="U29" s="10"/>
      <c r="V29" s="11"/>
      <c r="W29" s="7"/>
      <c r="X29" s="7"/>
      <c r="Y29" s="10"/>
      <c r="Z29" s="11"/>
      <c r="AA29" s="7"/>
      <c r="AB29" s="7"/>
      <c r="AC29" s="10"/>
      <c r="AD29" s="11"/>
      <c r="AE29" s="7"/>
      <c r="AF29" s="7"/>
      <c r="AG29" s="10"/>
      <c r="AH29" s="12">
        <v>1</v>
      </c>
    </row>
    <row r="30" spans="1:34" ht="12.75">
      <c r="A30" s="52">
        <v>9</v>
      </c>
      <c r="B30" s="49" t="s">
        <v>41</v>
      </c>
      <c r="C30" s="19" t="s">
        <v>76</v>
      </c>
      <c r="D30" s="7">
        <v>108</v>
      </c>
      <c r="E30" s="7">
        <f t="shared" si="7"/>
        <v>108</v>
      </c>
      <c r="F30" s="7">
        <f t="shared" si="8"/>
        <v>2</v>
      </c>
      <c r="G30" s="7">
        <f t="shared" si="9"/>
        <v>3</v>
      </c>
      <c r="H30" s="7"/>
      <c r="I30" s="7" t="s">
        <v>40</v>
      </c>
      <c r="J30" s="7"/>
      <c r="K30" s="7"/>
      <c r="L30" s="7"/>
      <c r="M30" s="7"/>
      <c r="N30" s="7"/>
      <c r="O30" s="7"/>
      <c r="P30" s="7">
        <v>108</v>
      </c>
      <c r="Q30" s="10">
        <v>1</v>
      </c>
      <c r="R30" s="11"/>
      <c r="S30" s="7"/>
      <c r="T30" s="7"/>
      <c r="U30" s="10"/>
      <c r="V30" s="11"/>
      <c r="W30" s="7"/>
      <c r="X30" s="7"/>
      <c r="Y30" s="10"/>
      <c r="Z30" s="11"/>
      <c r="AA30" s="7"/>
      <c r="AB30" s="7"/>
      <c r="AC30" s="10"/>
      <c r="AD30" s="11"/>
      <c r="AE30" s="7"/>
      <c r="AF30" s="7"/>
      <c r="AG30" s="10"/>
      <c r="AH30" s="12">
        <v>1</v>
      </c>
    </row>
    <row r="31" spans="1:34" ht="12.75">
      <c r="A31" s="52">
        <v>10</v>
      </c>
      <c r="B31" s="49" t="s">
        <v>49</v>
      </c>
      <c r="C31" s="19" t="s">
        <v>76</v>
      </c>
      <c r="D31" s="7">
        <v>252</v>
      </c>
      <c r="E31" s="7">
        <f t="shared" si="7"/>
        <v>252</v>
      </c>
      <c r="F31" s="7">
        <f t="shared" si="8"/>
        <v>4.666666666666667</v>
      </c>
      <c r="G31" s="7">
        <f t="shared" si="9"/>
        <v>7</v>
      </c>
      <c r="H31" s="7"/>
      <c r="I31" s="7" t="s">
        <v>50</v>
      </c>
      <c r="J31" s="7"/>
      <c r="K31" s="7"/>
      <c r="L31" s="7"/>
      <c r="M31" s="7"/>
      <c r="N31" s="7"/>
      <c r="O31" s="7"/>
      <c r="P31" s="7">
        <v>300</v>
      </c>
      <c r="Q31" s="10">
        <v>1</v>
      </c>
      <c r="R31" s="11"/>
      <c r="S31" s="7"/>
      <c r="T31" s="7"/>
      <c r="U31" s="10"/>
      <c r="V31" s="11"/>
      <c r="W31" s="7"/>
      <c r="X31" s="7"/>
      <c r="Y31" s="10"/>
      <c r="Z31" s="11"/>
      <c r="AA31" s="7"/>
      <c r="AB31" s="7"/>
      <c r="AC31" s="10"/>
      <c r="AD31" s="11"/>
      <c r="AE31" s="7"/>
      <c r="AF31" s="7"/>
      <c r="AG31" s="10"/>
      <c r="AH31" s="12">
        <v>1</v>
      </c>
    </row>
    <row r="32" spans="1:34" ht="12.75">
      <c r="A32" s="52">
        <v>11</v>
      </c>
      <c r="B32" s="49" t="s">
        <v>49</v>
      </c>
      <c r="C32" s="19" t="s">
        <v>75</v>
      </c>
      <c r="D32" s="7">
        <v>36</v>
      </c>
      <c r="E32" s="7">
        <f t="shared" si="7"/>
        <v>36</v>
      </c>
      <c r="F32" s="7">
        <f t="shared" si="8"/>
        <v>0.6666666666666666</v>
      </c>
      <c r="G32" s="7">
        <f t="shared" si="9"/>
        <v>1</v>
      </c>
      <c r="H32" s="7"/>
      <c r="I32" s="7" t="s">
        <v>50</v>
      </c>
      <c r="J32" s="7"/>
      <c r="K32" s="7"/>
      <c r="L32" s="7"/>
      <c r="M32" s="7"/>
      <c r="N32" s="7"/>
      <c r="O32" s="7"/>
      <c r="P32" s="7">
        <v>12</v>
      </c>
      <c r="Q32" s="10">
        <v>1</v>
      </c>
      <c r="R32" s="11"/>
      <c r="S32" s="7"/>
      <c r="T32" s="7"/>
      <c r="U32" s="10"/>
      <c r="V32" s="11"/>
      <c r="W32" s="7"/>
      <c r="X32" s="7"/>
      <c r="Y32" s="10"/>
      <c r="Z32" s="11"/>
      <c r="AA32" s="7"/>
      <c r="AB32" s="7"/>
      <c r="AC32" s="10"/>
      <c r="AD32" s="11"/>
      <c r="AE32" s="7"/>
      <c r="AF32" s="7"/>
      <c r="AG32" s="10"/>
      <c r="AH32" s="12">
        <v>1</v>
      </c>
    </row>
    <row r="33" spans="1:34" ht="13.5" thickBot="1">
      <c r="A33" s="53">
        <v>12</v>
      </c>
      <c r="B33" s="50" t="s">
        <v>49</v>
      </c>
      <c r="C33" s="44" t="s">
        <v>45</v>
      </c>
      <c r="D33" s="45">
        <v>36</v>
      </c>
      <c r="E33" s="45">
        <f t="shared" si="7"/>
        <v>36</v>
      </c>
      <c r="F33" s="45">
        <f t="shared" si="8"/>
        <v>0.6666666666666666</v>
      </c>
      <c r="G33" s="45">
        <f t="shared" si="9"/>
        <v>1</v>
      </c>
      <c r="H33" s="45"/>
      <c r="I33" s="45" t="s">
        <v>50</v>
      </c>
      <c r="J33" s="45"/>
      <c r="K33" s="45"/>
      <c r="L33" s="45"/>
      <c r="M33" s="45"/>
      <c r="N33" s="45"/>
      <c r="O33" s="45"/>
      <c r="P33" s="45">
        <v>12</v>
      </c>
      <c r="Q33" s="47">
        <v>1</v>
      </c>
      <c r="R33" s="28"/>
      <c r="S33" s="45"/>
      <c r="T33" s="45"/>
      <c r="U33" s="47"/>
      <c r="V33" s="28"/>
      <c r="W33" s="45"/>
      <c r="X33" s="45"/>
      <c r="Y33" s="47"/>
      <c r="Z33" s="28"/>
      <c r="AA33" s="45"/>
      <c r="AB33" s="45"/>
      <c r="AC33" s="47"/>
      <c r="AD33" s="28"/>
      <c r="AE33" s="45"/>
      <c r="AF33" s="45"/>
      <c r="AG33" s="47"/>
      <c r="AH33" s="29">
        <v>1</v>
      </c>
    </row>
    <row r="34" spans="3:16" ht="9.75">
      <c r="C34" s="13" t="s">
        <v>55</v>
      </c>
      <c r="E34" s="2">
        <f>SUM(E22:E33)</f>
        <v>1224</v>
      </c>
      <c r="F34" s="2">
        <f>SUM(F22:F33)</f>
        <v>22.666666666666668</v>
      </c>
      <c r="G34" s="2">
        <f>SUM(G22:G33)</f>
        <v>34</v>
      </c>
      <c r="J34" s="2">
        <f>SUM(J22:J33)</f>
        <v>236</v>
      </c>
      <c r="K34" s="2">
        <f aca="true" t="shared" si="10" ref="K34:P34">SUM(K22:K33)</f>
        <v>217</v>
      </c>
      <c r="L34" s="2">
        <f t="shared" si="10"/>
        <v>172</v>
      </c>
      <c r="M34" s="2">
        <f t="shared" si="10"/>
        <v>12</v>
      </c>
      <c r="N34" s="2">
        <f t="shared" si="10"/>
        <v>33</v>
      </c>
      <c r="O34" s="2">
        <f t="shared" si="10"/>
        <v>19</v>
      </c>
      <c r="P34" s="2">
        <f t="shared" si="10"/>
        <v>988</v>
      </c>
    </row>
    <row r="36" spans="3:8" ht="12.75">
      <c r="C36" s="8" t="s">
        <v>56</v>
      </c>
      <c r="F36" s="17">
        <f>100*(E44+E51)/2160</f>
        <v>40</v>
      </c>
      <c r="H36" s="17">
        <f>100*E44/(E44+E51)</f>
        <v>75</v>
      </c>
    </row>
    <row r="37" ht="12.75">
      <c r="C37" s="8" t="s">
        <v>57</v>
      </c>
    </row>
    <row r="38" spans="1:34" ht="26.25">
      <c r="A38" s="7">
        <v>1</v>
      </c>
      <c r="B38" s="24" t="s">
        <v>42</v>
      </c>
      <c r="C38" s="19" t="s">
        <v>39</v>
      </c>
      <c r="D38" s="7">
        <v>234</v>
      </c>
      <c r="E38" s="7">
        <f>D38</f>
        <v>234</v>
      </c>
      <c r="F38" s="7">
        <f>E38/54</f>
        <v>4.333333333333333</v>
      </c>
      <c r="G38" s="7">
        <f>E38/36</f>
        <v>6.5</v>
      </c>
      <c r="H38" s="7" t="s">
        <v>40</v>
      </c>
      <c r="I38" s="7"/>
      <c r="J38" s="7">
        <f>K38+O38</f>
        <v>72</v>
      </c>
      <c r="K38" s="7">
        <f>SUM(L38:N38)</f>
        <v>66</v>
      </c>
      <c r="L38" s="16">
        <f aca="true" t="shared" si="11" ref="L38:N41">R38*$R$7+V38*$V$7+Z38*$Z$7+AD38*$AD$7</f>
        <v>22</v>
      </c>
      <c r="M38" s="16">
        <f t="shared" si="11"/>
        <v>44</v>
      </c>
      <c r="N38" s="16">
        <f t="shared" si="11"/>
        <v>0</v>
      </c>
      <c r="O38" s="16">
        <f>U38*$U$7+Y38*$Y$7+AC38*$AC$7+AG38*$AG$7</f>
        <v>6</v>
      </c>
      <c r="P38" s="7">
        <f>E38-J38</f>
        <v>162</v>
      </c>
      <c r="Q38" s="10">
        <f>P38/E38</f>
        <v>0.6923076923076923</v>
      </c>
      <c r="R38" s="11"/>
      <c r="S38" s="7"/>
      <c r="T38" s="7"/>
      <c r="U38" s="10"/>
      <c r="V38" s="11">
        <v>2</v>
      </c>
      <c r="W38" s="7">
        <v>4</v>
      </c>
      <c r="X38" s="7"/>
      <c r="Y38" s="10">
        <f>SUM(V38:X38)</f>
        <v>6</v>
      </c>
      <c r="Z38" s="11"/>
      <c r="AA38" s="7"/>
      <c r="AB38" s="7"/>
      <c r="AC38" s="10"/>
      <c r="AD38" s="11"/>
      <c r="AE38" s="7"/>
      <c r="AF38" s="7"/>
      <c r="AG38" s="10"/>
      <c r="AH38" s="12">
        <v>2</v>
      </c>
    </row>
    <row r="39" spans="1:34" ht="12.75">
      <c r="A39" s="7">
        <v>2</v>
      </c>
      <c r="B39" s="25" t="s">
        <v>83</v>
      </c>
      <c r="C39" s="19" t="s">
        <v>76</v>
      </c>
      <c r="D39" s="7">
        <v>18</v>
      </c>
      <c r="E39" s="7">
        <f>D39</f>
        <v>18</v>
      </c>
      <c r="F39" s="7">
        <f>E39/54</f>
        <v>0.3333333333333333</v>
      </c>
      <c r="G39" s="7">
        <f>E39/36</f>
        <v>0.5</v>
      </c>
      <c r="H39" s="7"/>
      <c r="I39" s="7" t="s">
        <v>50</v>
      </c>
      <c r="J39" s="7">
        <f>K39+O39</f>
        <v>0</v>
      </c>
      <c r="K39" s="7">
        <f>SUM(L39:N39)</f>
        <v>0</v>
      </c>
      <c r="L39" s="16">
        <f>R39*$R$7+V39*$V$7+Z39*$Z$7+AD39*$AD$7</f>
        <v>0</v>
      </c>
      <c r="M39" s="16">
        <f>S39*$R$7+W39*$V$7+AA39*$Z$7+AE39*$AD$7</f>
        <v>0</v>
      </c>
      <c r="N39" s="16">
        <f>T39*$R$7+X39*$V$7+AB39*$Z$7+AF39*$AD$7</f>
        <v>0</v>
      </c>
      <c r="O39" s="16">
        <f>U39*$U$7+Y39*$Y$7+AC39*$AC$7+AG39*$AG$7</f>
        <v>0</v>
      </c>
      <c r="P39" s="7">
        <f>E39-J39</f>
        <v>18</v>
      </c>
      <c r="Q39" s="10">
        <f>P39/E39</f>
        <v>1</v>
      </c>
      <c r="R39" s="11"/>
      <c r="S39" s="7"/>
      <c r="T39" s="7"/>
      <c r="U39" s="10"/>
      <c r="V39" s="11"/>
      <c r="W39" s="7"/>
      <c r="X39" s="7"/>
      <c r="Y39" s="10"/>
      <c r="Z39" s="11"/>
      <c r="AA39" s="7"/>
      <c r="AB39" s="7"/>
      <c r="AC39" s="10"/>
      <c r="AD39" s="11"/>
      <c r="AE39" s="7"/>
      <c r="AF39" s="7"/>
      <c r="AG39" s="10"/>
      <c r="AH39" s="12"/>
    </row>
    <row r="40" spans="1:34" ht="26.25">
      <c r="A40" s="7">
        <v>3</v>
      </c>
      <c r="B40" s="24" t="s">
        <v>78</v>
      </c>
      <c r="C40" s="19" t="s">
        <v>39</v>
      </c>
      <c r="D40" s="7">
        <v>144</v>
      </c>
      <c r="E40" s="7">
        <f>D40</f>
        <v>144</v>
      </c>
      <c r="F40" s="7">
        <f>E40/54</f>
        <v>2.6666666666666665</v>
      </c>
      <c r="G40" s="7">
        <f>E40/36</f>
        <v>4</v>
      </c>
      <c r="H40" s="7">
        <v>20</v>
      </c>
      <c r="I40" s="7"/>
      <c r="J40" s="7">
        <f>K40+O40</f>
        <v>52</v>
      </c>
      <c r="K40" s="7">
        <f>SUM(L40:N40)</f>
        <v>48</v>
      </c>
      <c r="L40" s="16">
        <f t="shared" si="11"/>
        <v>24</v>
      </c>
      <c r="M40" s="16">
        <f t="shared" si="11"/>
        <v>0</v>
      </c>
      <c r="N40" s="16">
        <f t="shared" si="11"/>
        <v>24</v>
      </c>
      <c r="O40" s="16">
        <f>U40*$U$7+Y40*$Y$7+AC40*$AC$7+AG40*$AG$7</f>
        <v>4</v>
      </c>
      <c r="P40" s="7">
        <f>E40-J40</f>
        <v>92</v>
      </c>
      <c r="Q40" s="10">
        <f>P40/E40</f>
        <v>0.6388888888888888</v>
      </c>
      <c r="R40" s="11"/>
      <c r="S40" s="7"/>
      <c r="T40" s="7"/>
      <c r="U40" s="10"/>
      <c r="V40" s="11"/>
      <c r="W40" s="7"/>
      <c r="X40" s="7"/>
      <c r="Y40" s="10"/>
      <c r="Z40" s="11"/>
      <c r="AA40" s="7"/>
      <c r="AB40" s="7"/>
      <c r="AC40" s="10"/>
      <c r="AD40" s="11">
        <v>2</v>
      </c>
      <c r="AE40" s="7"/>
      <c r="AF40" s="7">
        <v>2</v>
      </c>
      <c r="AG40" s="10">
        <f>SUM(AD40:AF40)</f>
        <v>4</v>
      </c>
      <c r="AH40" s="12">
        <v>2</v>
      </c>
    </row>
    <row r="41" spans="1:34" ht="24.75" customHeight="1">
      <c r="A41" s="7">
        <v>4</v>
      </c>
      <c r="B41" s="24" t="s">
        <v>44</v>
      </c>
      <c r="C41" s="24" t="s">
        <v>45</v>
      </c>
      <c r="D41" s="30">
        <v>108</v>
      </c>
      <c r="E41" s="30">
        <f>D41</f>
        <v>108</v>
      </c>
      <c r="F41" s="30">
        <f>E41/54</f>
        <v>2</v>
      </c>
      <c r="G41" s="30">
        <f>E41/36</f>
        <v>3</v>
      </c>
      <c r="H41" s="30"/>
      <c r="I41" s="30" t="s">
        <v>50</v>
      </c>
      <c r="J41" s="30">
        <f>K41+O41</f>
        <v>39</v>
      </c>
      <c r="K41" s="30">
        <f>SUM(L41:N41)</f>
        <v>36</v>
      </c>
      <c r="L41" s="16">
        <f t="shared" si="11"/>
        <v>24</v>
      </c>
      <c r="M41" s="16">
        <f t="shared" si="11"/>
        <v>0</v>
      </c>
      <c r="N41" s="16">
        <f t="shared" si="11"/>
        <v>12</v>
      </c>
      <c r="O41" s="16">
        <f>U41*$U$7+Y41*$Y$7+AC41*$AC$7+AG41*$AG$7</f>
        <v>3</v>
      </c>
      <c r="P41" s="30">
        <f>E41-J41</f>
        <v>69</v>
      </c>
      <c r="Q41" s="31">
        <f>P41/E41</f>
        <v>0.6388888888888888</v>
      </c>
      <c r="R41" s="32"/>
      <c r="S41" s="30"/>
      <c r="T41" s="30"/>
      <c r="U41" s="31"/>
      <c r="V41" s="32"/>
      <c r="W41" s="30"/>
      <c r="X41" s="30"/>
      <c r="Y41" s="31"/>
      <c r="Z41" s="32"/>
      <c r="AA41" s="30"/>
      <c r="AB41" s="30"/>
      <c r="AC41" s="31"/>
      <c r="AD41" s="32">
        <v>2</v>
      </c>
      <c r="AE41" s="30"/>
      <c r="AF41" s="30">
        <v>1</v>
      </c>
      <c r="AG41" s="31">
        <f>SUM(AD41:AF41)</f>
        <v>3</v>
      </c>
      <c r="AH41" s="33">
        <v>2</v>
      </c>
    </row>
    <row r="42" spans="1:34" ht="23.25" customHeight="1">
      <c r="A42" s="7">
        <v>5</v>
      </c>
      <c r="B42" s="24" t="s">
        <v>86</v>
      </c>
      <c r="C42" s="19" t="s">
        <v>76</v>
      </c>
      <c r="D42" s="30">
        <v>144</v>
      </c>
      <c r="E42" s="30">
        <f>D42</f>
        <v>144</v>
      </c>
      <c r="F42" s="30">
        <f>E42/54</f>
        <v>2.6666666666666665</v>
      </c>
      <c r="G42" s="30">
        <f>E42/36</f>
        <v>4</v>
      </c>
      <c r="H42" s="30"/>
      <c r="I42" s="30" t="s">
        <v>50</v>
      </c>
      <c r="J42" s="30">
        <f>K42+O42</f>
        <v>39</v>
      </c>
      <c r="K42" s="30">
        <f>SUM(L42:N42)</f>
        <v>36</v>
      </c>
      <c r="L42" s="16">
        <f>R42*$R$7+V42*$V$7+Z42*$Z$7+AD42*$AD$7</f>
        <v>24</v>
      </c>
      <c r="M42" s="16">
        <f>S42*$R$7+W42*$V$7+AA42*$Z$7+AE42*$AD$7</f>
        <v>0</v>
      </c>
      <c r="N42" s="16">
        <f>T42*$R$7+X42*$V$7+AB42*$Z$7+AF42*$AD$7</f>
        <v>12</v>
      </c>
      <c r="O42" s="16">
        <f>U42*$U$7+Y42*$Y$7+AC42*$AC$7+AG42*$AG$7</f>
        <v>3</v>
      </c>
      <c r="P42" s="30">
        <f>E42-J42</f>
        <v>105</v>
      </c>
      <c r="Q42" s="31">
        <f>P42/E42</f>
        <v>0.7291666666666666</v>
      </c>
      <c r="R42" s="32"/>
      <c r="S42" s="30"/>
      <c r="T42" s="30"/>
      <c r="U42" s="31"/>
      <c r="V42" s="32"/>
      <c r="W42" s="30"/>
      <c r="X42" s="30"/>
      <c r="Y42" s="31"/>
      <c r="Z42" s="32"/>
      <c r="AA42" s="30"/>
      <c r="AB42" s="30"/>
      <c r="AC42" s="31"/>
      <c r="AD42" s="32">
        <v>2</v>
      </c>
      <c r="AE42" s="30"/>
      <c r="AF42" s="30">
        <v>1</v>
      </c>
      <c r="AG42" s="31">
        <f>SUM(AD42:AF42)</f>
        <v>3</v>
      </c>
      <c r="AH42" s="33">
        <v>2</v>
      </c>
    </row>
    <row r="43" spans="1:34" ht="23.25" customHeight="1">
      <c r="A43" s="7"/>
      <c r="B43" s="24"/>
      <c r="C43" s="19"/>
      <c r="D43" s="7"/>
      <c r="E43" s="7"/>
      <c r="F43" s="7"/>
      <c r="G43" s="7"/>
      <c r="H43" s="7"/>
      <c r="I43" s="7"/>
      <c r="J43" s="7"/>
      <c r="K43" s="7"/>
      <c r="L43" s="16"/>
      <c r="M43" s="16"/>
      <c r="N43" s="16"/>
      <c r="O43" s="16"/>
      <c r="P43" s="7"/>
      <c r="Q43" s="10"/>
      <c r="R43" s="11"/>
      <c r="S43" s="7"/>
      <c r="T43" s="7"/>
      <c r="U43" s="10"/>
      <c r="V43" s="11"/>
      <c r="W43" s="7"/>
      <c r="X43" s="7"/>
      <c r="Y43" s="10"/>
      <c r="Z43" s="11"/>
      <c r="AA43" s="7"/>
      <c r="AB43" s="7"/>
      <c r="AC43" s="10"/>
      <c r="AD43" s="11"/>
      <c r="AE43" s="7"/>
      <c r="AF43" s="7"/>
      <c r="AG43" s="10"/>
      <c r="AH43" s="12"/>
    </row>
    <row r="44" spans="3:16" ht="9.75">
      <c r="C44" s="13" t="s">
        <v>55</v>
      </c>
      <c r="E44" s="2">
        <f>SUM(E38:E43)</f>
        <v>648</v>
      </c>
      <c r="F44" s="17">
        <f>SUM(F38:F43)</f>
        <v>11.999999999999998</v>
      </c>
      <c r="G44" s="2">
        <f>SUM(G38:G43)</f>
        <v>18</v>
      </c>
      <c r="J44" s="2">
        <f aca="true" t="shared" si="12" ref="J44:P44">SUM(J38:J43)</f>
        <v>202</v>
      </c>
      <c r="K44" s="2">
        <f t="shared" si="12"/>
        <v>186</v>
      </c>
      <c r="L44" s="2">
        <f t="shared" si="12"/>
        <v>94</v>
      </c>
      <c r="M44" s="2">
        <f t="shared" si="12"/>
        <v>44</v>
      </c>
      <c r="N44" s="2">
        <f t="shared" si="12"/>
        <v>48</v>
      </c>
      <c r="O44" s="2">
        <f t="shared" si="12"/>
        <v>16</v>
      </c>
      <c r="P44" s="2">
        <f t="shared" si="12"/>
        <v>446</v>
      </c>
    </row>
    <row r="46" ht="12.75">
      <c r="C46" s="8" t="s">
        <v>60</v>
      </c>
    </row>
    <row r="47" spans="2:9" ht="13.5">
      <c r="B47" s="21" t="s">
        <v>61</v>
      </c>
      <c r="C47" s="8"/>
      <c r="I47" s="17"/>
    </row>
    <row r="48" ht="12.75">
      <c r="C48" s="8" t="s">
        <v>62</v>
      </c>
    </row>
    <row r="49" spans="1:34" ht="26.25">
      <c r="A49" s="30">
        <v>1</v>
      </c>
      <c r="B49" s="24" t="s">
        <v>84</v>
      </c>
      <c r="C49" s="24" t="s">
        <v>85</v>
      </c>
      <c r="D49" s="30">
        <v>108</v>
      </c>
      <c r="E49" s="30">
        <f>D49</f>
        <v>108</v>
      </c>
      <c r="F49" s="30">
        <f>E49/54</f>
        <v>2</v>
      </c>
      <c r="G49" s="30">
        <f>E49/36</f>
        <v>3</v>
      </c>
      <c r="H49" s="30"/>
      <c r="I49" s="30" t="s">
        <v>40</v>
      </c>
      <c r="J49" s="30">
        <f>K49+O49</f>
        <v>36</v>
      </c>
      <c r="K49" s="30">
        <f>SUM(L49:N49)</f>
        <v>33</v>
      </c>
      <c r="L49" s="16">
        <f aca="true" t="shared" si="13" ref="L49:N50">R49*$R$7+V49*$V$7+Z49*$Z$7+AD49*$AD$7</f>
        <v>0</v>
      </c>
      <c r="M49" s="16">
        <f t="shared" si="13"/>
        <v>0</v>
      </c>
      <c r="N49" s="16">
        <f t="shared" si="13"/>
        <v>33</v>
      </c>
      <c r="O49" s="16">
        <f>U49*$U$7+Y49*$Y$7+AC49*$AC$7+AG49*$AG$7</f>
        <v>3</v>
      </c>
      <c r="P49" s="30">
        <f>E49-J49</f>
        <v>72</v>
      </c>
      <c r="Q49" s="31">
        <f>P49/E49</f>
        <v>0.6666666666666666</v>
      </c>
      <c r="R49" s="32"/>
      <c r="S49" s="30"/>
      <c r="T49" s="30"/>
      <c r="U49" s="31"/>
      <c r="V49" s="32"/>
      <c r="W49" s="30"/>
      <c r="X49" s="30">
        <v>3</v>
      </c>
      <c r="Y49" s="31">
        <f>SUM(V49:X49)</f>
        <v>3</v>
      </c>
      <c r="Z49" s="32"/>
      <c r="AA49" s="30"/>
      <c r="AB49" s="30"/>
      <c r="AC49" s="31"/>
      <c r="AD49" s="32"/>
      <c r="AE49" s="30"/>
      <c r="AF49" s="30"/>
      <c r="AG49" s="31"/>
      <c r="AH49" s="33">
        <v>1</v>
      </c>
    </row>
    <row r="50" spans="1:34" ht="39">
      <c r="A50" s="30">
        <v>2</v>
      </c>
      <c r="B50" s="24" t="s">
        <v>79</v>
      </c>
      <c r="C50" s="24" t="s">
        <v>76</v>
      </c>
      <c r="D50" s="30">
        <v>108</v>
      </c>
      <c r="E50" s="30">
        <f>D50</f>
        <v>108</v>
      </c>
      <c r="F50" s="30">
        <f>E50/54</f>
        <v>2</v>
      </c>
      <c r="G50" s="30">
        <f>E50/36</f>
        <v>3</v>
      </c>
      <c r="H50" s="30"/>
      <c r="I50" s="30" t="s">
        <v>50</v>
      </c>
      <c r="J50" s="30">
        <f>K50+O50</f>
        <v>52</v>
      </c>
      <c r="K50" s="30">
        <f>SUM(L50:N50)</f>
        <v>48</v>
      </c>
      <c r="L50" s="16">
        <f t="shared" si="13"/>
        <v>36</v>
      </c>
      <c r="M50" s="16">
        <f t="shared" si="13"/>
        <v>0</v>
      </c>
      <c r="N50" s="16">
        <f t="shared" si="13"/>
        <v>12</v>
      </c>
      <c r="O50" s="16">
        <f>U50*$U$7+Y50*$Y$7+AC50*$AC$7+AG50*$AG$7</f>
        <v>4</v>
      </c>
      <c r="P50" s="30">
        <f>E50-J50</f>
        <v>56</v>
      </c>
      <c r="Q50" s="31">
        <f>P50/E50</f>
        <v>0.5185185185185185</v>
      </c>
      <c r="R50" s="32"/>
      <c r="S50" s="30"/>
      <c r="T50" s="30"/>
      <c r="U50" s="31"/>
      <c r="V50" s="32"/>
      <c r="W50" s="30"/>
      <c r="X50" s="30"/>
      <c r="Y50" s="31"/>
      <c r="Z50" s="32"/>
      <c r="AA50" s="30"/>
      <c r="AB50" s="30"/>
      <c r="AC50" s="31"/>
      <c r="AD50" s="32">
        <v>3</v>
      </c>
      <c r="AE50" s="30"/>
      <c r="AF50" s="30">
        <v>1</v>
      </c>
      <c r="AG50" s="31">
        <f>SUM(AD50:AF50)</f>
        <v>4</v>
      </c>
      <c r="AH50" s="33">
        <v>2</v>
      </c>
    </row>
    <row r="51" spans="3:23" ht="9.75">
      <c r="C51" s="13" t="s">
        <v>55</v>
      </c>
      <c r="E51" s="2">
        <f>SUM(E49:E50)</f>
        <v>216</v>
      </c>
      <c r="F51" s="2">
        <f>SUM(F49:F50)</f>
        <v>4</v>
      </c>
      <c r="G51" s="2">
        <f>SUM(G49:G50)</f>
        <v>6</v>
      </c>
      <c r="J51" s="2">
        <f aca="true" t="shared" si="14" ref="J51:P51">SUM(J49:J50)</f>
        <v>88</v>
      </c>
      <c r="K51" s="2">
        <f t="shared" si="14"/>
        <v>81</v>
      </c>
      <c r="L51" s="2">
        <f t="shared" si="14"/>
        <v>36</v>
      </c>
      <c r="M51" s="2">
        <f t="shared" si="14"/>
        <v>0</v>
      </c>
      <c r="N51" s="2">
        <f t="shared" si="14"/>
        <v>45</v>
      </c>
      <c r="O51" s="2">
        <f t="shared" si="14"/>
        <v>7</v>
      </c>
      <c r="P51" s="2">
        <f t="shared" si="14"/>
        <v>128</v>
      </c>
      <c r="W51" s="2" t="s">
        <v>67</v>
      </c>
    </row>
    <row r="52" spans="3:33" ht="9.75">
      <c r="C52" s="15" t="s">
        <v>68</v>
      </c>
      <c r="D52" s="14"/>
      <c r="E52" s="14">
        <f>E51+E44+E34+E19</f>
        <v>2160</v>
      </c>
      <c r="F52" s="18">
        <f>E52/54</f>
        <v>40</v>
      </c>
      <c r="G52" s="18">
        <f>E52/36</f>
        <v>60</v>
      </c>
      <c r="H52" s="14"/>
      <c r="I52" s="14"/>
      <c r="J52" s="14">
        <f aca="true" t="shared" si="15" ref="J52:P52">J51+J44+J34+J19</f>
        <v>570</v>
      </c>
      <c r="K52" s="14">
        <f t="shared" si="15"/>
        <v>524.5</v>
      </c>
      <c r="L52" s="14">
        <f t="shared" si="15"/>
        <v>331.5</v>
      </c>
      <c r="M52" s="14">
        <f t="shared" si="15"/>
        <v>56</v>
      </c>
      <c r="N52" s="14">
        <f t="shared" si="15"/>
        <v>126</v>
      </c>
      <c r="O52" s="14">
        <f t="shared" si="15"/>
        <v>45.5</v>
      </c>
      <c r="P52" s="14">
        <f t="shared" si="15"/>
        <v>1590</v>
      </c>
      <c r="Q52" s="14"/>
      <c r="R52" s="146">
        <f>SUM(R17:T50)</f>
        <v>0</v>
      </c>
      <c r="S52" s="146"/>
      <c r="T52" s="146"/>
      <c r="U52" s="133"/>
      <c r="V52" s="146">
        <f>SUM(V17:X50)</f>
        <v>21.5</v>
      </c>
      <c r="W52" s="146"/>
      <c r="X52" s="146"/>
      <c r="Y52" s="133"/>
      <c r="Z52" s="146">
        <f>SUM(Z17:AB50)</f>
        <v>0</v>
      </c>
      <c r="AA52" s="146"/>
      <c r="AB52" s="146"/>
      <c r="AC52" s="133"/>
      <c r="AD52" s="146">
        <f>SUM(AD17:AF50)</f>
        <v>24</v>
      </c>
      <c r="AE52" s="146"/>
      <c r="AF52" s="146"/>
      <c r="AG52" s="133"/>
    </row>
    <row r="54" spans="2:33" ht="12.75">
      <c r="B54" s="26" t="s">
        <v>71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2.75">
      <c r="B55" s="27" t="s">
        <v>72</v>
      </c>
      <c r="C55" s="1" t="s">
        <v>73</v>
      </c>
      <c r="D55" s="1"/>
      <c r="E55" s="1"/>
      <c r="F55" s="1"/>
      <c r="G55" s="1"/>
      <c r="H55" s="1"/>
      <c r="I55" s="1"/>
      <c r="J55" s="1"/>
      <c r="K55" s="1"/>
      <c r="L55" s="1"/>
      <c r="M55" s="1" t="s">
        <v>69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 t="s">
        <v>70</v>
      </c>
      <c r="AC55" s="1"/>
      <c r="AD55" s="1"/>
      <c r="AE55" s="1"/>
      <c r="AF55" s="1"/>
      <c r="AG55" s="1"/>
    </row>
    <row r="56" spans="2:33" ht="12.7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</sheetData>
  <mergeCells count="57">
    <mergeCell ref="A1:U1"/>
    <mergeCell ref="AH4:AH14"/>
    <mergeCell ref="R52:U52"/>
    <mergeCell ref="V52:Y52"/>
    <mergeCell ref="Z52:AC52"/>
    <mergeCell ref="AD52:AG52"/>
    <mergeCell ref="AD8:AD14"/>
    <mergeCell ref="AE8:AE14"/>
    <mergeCell ref="AF8:AF14"/>
    <mergeCell ref="AG8:AG14"/>
    <mergeCell ref="Z8:Z14"/>
    <mergeCell ref="AA8:AA14"/>
    <mergeCell ref="AB8:AB14"/>
    <mergeCell ref="AC8:AC14"/>
    <mergeCell ref="V8:V14"/>
    <mergeCell ref="W8:W14"/>
    <mergeCell ref="X8:X14"/>
    <mergeCell ref="Y8:Y14"/>
    <mergeCell ref="R8:R14"/>
    <mergeCell ref="S8:S14"/>
    <mergeCell ref="T8:T14"/>
    <mergeCell ref="U8:U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K9:K14"/>
    <mergeCell ref="L9:L14"/>
    <mergeCell ref="M9:M14"/>
    <mergeCell ref="N9:N14"/>
    <mergeCell ref="H8:H14"/>
    <mergeCell ref="I8:I14"/>
    <mergeCell ref="J8:J14"/>
    <mergeCell ref="K8:N8"/>
    <mergeCell ref="A4:A14"/>
    <mergeCell ref="B4:B14"/>
    <mergeCell ref="C4:C14"/>
    <mergeCell ref="D4:G6"/>
    <mergeCell ref="D8:D14"/>
    <mergeCell ref="E8:E14"/>
    <mergeCell ref="F8:F14"/>
    <mergeCell ref="G8:G14"/>
    <mergeCell ref="R6:U6"/>
    <mergeCell ref="V6:Y6"/>
    <mergeCell ref="Z6:AC6"/>
    <mergeCell ref="AD6:AG6"/>
  </mergeCells>
  <printOptions/>
  <pageMargins left="0.74" right="0.2777777777777778" top="0.5555555555555556" bottom="0.25" header="0.5" footer="0.29"/>
  <pageSetup fitToHeight="4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SavchenkoYV</dc:creator>
  <cp:keywords/>
  <dc:description/>
  <cp:lastModifiedBy>Администратор</cp:lastModifiedBy>
  <cp:lastPrinted>2012-04-17T19:57:07Z</cp:lastPrinted>
  <dcterms:created xsi:type="dcterms:W3CDTF">2009-04-22T11:07:30Z</dcterms:created>
  <dcterms:modified xsi:type="dcterms:W3CDTF">2012-04-17T20:04:13Z</dcterms:modified>
  <cp:category/>
  <cp:version/>
  <cp:contentType/>
  <cp:contentStatus/>
</cp:coreProperties>
</file>