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456" yWindow="65320" windowWidth="9732" windowHeight="7704" activeTab="0"/>
  </bookViews>
  <sheets>
    <sheet name="ПК 4 года" sheetId="1" r:id="rId1"/>
  </sheets>
  <definedNames>
    <definedName name="_xlnm.Print_Area" localSheetId="0">'ПК 4 года'!$A$1:$AU$154</definedName>
  </definedNames>
  <calcPr fullCalcOnLoad="1"/>
</workbook>
</file>

<file path=xl/sharedStrings.xml><?xml version="1.0" encoding="utf-8"?>
<sst xmlns="http://schemas.openxmlformats.org/spreadsheetml/2006/main" count="279" uniqueCount="186">
  <si>
    <t>ЗАТВЕРДЖУЮ</t>
  </si>
  <si>
    <t>Національний гірничий університет</t>
  </si>
  <si>
    <t>Освітньо-кваліфікаційний рівень - бакалавр</t>
  </si>
  <si>
    <t>Спеціальність:</t>
  </si>
  <si>
    <t>1.ПЛАН НАВЧАЛЬНОГО ПРОЦЕСУ ПІДГОТОВКИ БАКАЛАВРА</t>
  </si>
  <si>
    <t>Загальний навчальний час</t>
  </si>
  <si>
    <t>Фактичний час</t>
  </si>
  <si>
    <t>Шифр дисципліни</t>
  </si>
  <si>
    <t>Дисципліна</t>
  </si>
  <si>
    <t>КАФЕДРА</t>
  </si>
  <si>
    <t>Час на засвоєння</t>
  </si>
  <si>
    <t>Індивідуалні заняття</t>
  </si>
  <si>
    <t>Аудиторні заняття</t>
  </si>
  <si>
    <t>Самост. робота</t>
  </si>
  <si>
    <t>1 семестр</t>
  </si>
  <si>
    <t>2 семестр</t>
  </si>
  <si>
    <t>3 семестр</t>
  </si>
  <si>
    <t>4 семестр</t>
  </si>
  <si>
    <t>Іспити</t>
  </si>
  <si>
    <t>Заліки</t>
  </si>
  <si>
    <t>Курсові</t>
  </si>
  <si>
    <t xml:space="preserve">Інші </t>
  </si>
  <si>
    <t>всього</t>
  </si>
  <si>
    <t>Лекції</t>
  </si>
  <si>
    <t>Лабораторні</t>
  </si>
  <si>
    <t>Практ/семін</t>
  </si>
  <si>
    <t>частка</t>
  </si>
  <si>
    <t>Тфакт =</t>
  </si>
  <si>
    <t>Історії та політичної теорії</t>
  </si>
  <si>
    <t>Українська мова (за професійним спрямуванням)</t>
  </si>
  <si>
    <t>Філософії</t>
  </si>
  <si>
    <t>Разом:</t>
  </si>
  <si>
    <t xml:space="preserve">Тфакт = </t>
  </si>
  <si>
    <t>Вища математика</t>
  </si>
  <si>
    <t>Хімія</t>
  </si>
  <si>
    <t>Хімії</t>
  </si>
  <si>
    <t>Фізика</t>
  </si>
  <si>
    <t>Фізики</t>
  </si>
  <si>
    <r>
      <t xml:space="preserve">1. НОРМАТИВНА ЧАСТИНА </t>
    </r>
  </si>
  <si>
    <t xml:space="preserve">1.1.Цикл гуманітарної та соціально-економічної підготовки </t>
  </si>
  <si>
    <t>Історія української культури</t>
  </si>
  <si>
    <t>Інформатика</t>
  </si>
  <si>
    <t>5 семестр</t>
  </si>
  <si>
    <t>6 семестр</t>
  </si>
  <si>
    <t>Кількість екзаменів</t>
  </si>
  <si>
    <t>Кількість заліків</t>
  </si>
  <si>
    <t>Кредити ESTS</t>
  </si>
  <si>
    <t>Контрольн.</t>
  </si>
  <si>
    <t>Прикладної економіки</t>
  </si>
  <si>
    <t>Збагачення корисних копалин</t>
  </si>
  <si>
    <t>Нарисна геометрія
Інженерна графіка</t>
  </si>
  <si>
    <t>Аерології та охорони праці</t>
  </si>
  <si>
    <t xml:space="preserve">                       1.1.Цикл гуманітарної та соціально-економічної підготовки </t>
  </si>
  <si>
    <t xml:space="preserve">                                                                1.3. Цикл професійно-практичної підготовки </t>
  </si>
  <si>
    <t xml:space="preserve">                                                                              2. ВИБІРКОВА ЧАСТИНА  </t>
  </si>
  <si>
    <t xml:space="preserve">                                                                2.1. Цикл підготовки за вибором ВНЗ</t>
  </si>
  <si>
    <t>ОКММ</t>
  </si>
  <si>
    <t>1.2.Цикл природничо-науковоїї підготовки</t>
  </si>
  <si>
    <t>1.3.Цикл професійно-практичної підготовки</t>
  </si>
  <si>
    <t>2.1.Цикл підготовки за вибором ВНЗ</t>
  </si>
  <si>
    <t xml:space="preserve">                 "_____" ___________________2010_ р.</t>
  </si>
  <si>
    <t xml:space="preserve">               2.1. цикл підготовки за вибором ВНЗ</t>
  </si>
  <si>
    <t xml:space="preserve">                     2. ВИБІРКОВА ЧАСТИНА</t>
  </si>
  <si>
    <t>Держатестація</t>
  </si>
  <si>
    <t xml:space="preserve">                   1.2. Цикл природничо-наукової підготовки </t>
  </si>
  <si>
    <t>О.М. Кузьменко</t>
  </si>
  <si>
    <t>Заст.першого проректора</t>
  </si>
  <si>
    <t>Погоджено: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</si>
  <si>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</si>
  <si>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6.050303 Збагачення корисних копалин</t>
  </si>
  <si>
    <t>Органічна хімія</t>
  </si>
  <si>
    <t xml:space="preserve">Технологічна мінералогія </t>
  </si>
  <si>
    <t>Основи гірничого виробництва</t>
  </si>
  <si>
    <t>Родовища корисних копалин</t>
  </si>
  <si>
    <t>ЗКК</t>
  </si>
  <si>
    <t>Підготовчі процеси збагачення корисних копалин</t>
  </si>
  <si>
    <t>Магнітні та електричні методи збагачення корисних копалин</t>
  </si>
  <si>
    <t>Гідроаеромеханічні процеси</t>
  </si>
  <si>
    <t>Випробування та контроль на збагачувальних фабриках</t>
  </si>
  <si>
    <t>Спеціальні та комбіновані методи збагачення корисних копалин, гідрометалургія</t>
  </si>
  <si>
    <t>Переробка техногенної сировини</t>
  </si>
  <si>
    <t xml:space="preserve">               2.2. цикл підготовки за вибором студента</t>
  </si>
  <si>
    <t xml:space="preserve">Технологічні розрахунки при збагаченні корисних копалин </t>
  </si>
  <si>
    <t xml:space="preserve">Технології використання мінеральної сировини та продукції збагачувальних фабрик </t>
  </si>
  <si>
    <t xml:space="preserve">Завідувач кафедри </t>
  </si>
  <si>
    <t>П.І. Пілов</t>
  </si>
  <si>
    <t>Мінералогії та петрографії</t>
  </si>
  <si>
    <t>ГРРКК</t>
  </si>
  <si>
    <t>Збагачення КК</t>
  </si>
  <si>
    <t>кр</t>
  </si>
  <si>
    <t>Іноземних мов</t>
  </si>
  <si>
    <t>Екології</t>
  </si>
  <si>
    <t>Прикладна комп'ютерна графіка</t>
  </si>
  <si>
    <t>Електричних машин</t>
  </si>
  <si>
    <t xml:space="preserve">                  </t>
  </si>
  <si>
    <t>Систем електропостачання</t>
  </si>
  <si>
    <t xml:space="preserve">Автоматизації та компютерних систем </t>
  </si>
  <si>
    <t xml:space="preserve"> Гравітаційні методи збагачення корисних копалин</t>
  </si>
  <si>
    <t>Зневоднення та пиловловлення в тех-нологіях збагачення корисних копалин</t>
  </si>
  <si>
    <t>Флотаційні методи ЗКК</t>
  </si>
  <si>
    <t>Методи вивчення збагачуванності КК</t>
  </si>
  <si>
    <t xml:space="preserve">Технологічні задачі збагачення КК </t>
  </si>
  <si>
    <t>Кафедра  гуманітарних наук</t>
  </si>
  <si>
    <t>Гірничих машин та інжинірингу</t>
  </si>
  <si>
    <t xml:space="preserve">Теоретичні основи сепараційних процесів </t>
  </si>
  <si>
    <t xml:space="preserve">               2.2.1 цикл гманітарної та соціальної підготовки </t>
  </si>
  <si>
    <t xml:space="preserve">               2.2.2 цикл професійно-практичної підготовки </t>
  </si>
  <si>
    <t>Кількість за семестрами</t>
  </si>
  <si>
    <t>2, 4</t>
  </si>
  <si>
    <t>ВГР,  Підземної розробки родовищ</t>
  </si>
  <si>
    <t>Основи технології збагачення КК</t>
  </si>
  <si>
    <t>Політологія</t>
  </si>
  <si>
    <t>Контр.заходи</t>
  </si>
  <si>
    <t xml:space="preserve">Технічна механіка    </t>
  </si>
  <si>
    <t>5</t>
  </si>
  <si>
    <r>
      <t xml:space="preserve">      </t>
    </r>
    <r>
      <rPr>
        <b/>
        <sz val="16"/>
        <color indexed="10"/>
        <rFont val="Arial CYR"/>
        <family val="0"/>
      </rPr>
      <t>Тфакт =</t>
    </r>
    <r>
      <rPr>
        <b/>
        <sz val="16"/>
        <rFont val="Arial CYR"/>
        <family val="0"/>
      </rPr>
      <t xml:space="preserve"> </t>
    </r>
  </si>
  <si>
    <t>Проректор_____________________ П.І.ПІЛОВ</t>
  </si>
  <si>
    <r>
      <t xml:space="preserve">Напрям підготовки: </t>
    </r>
    <r>
      <rPr>
        <b/>
        <sz val="16"/>
        <rFont val="Arial"/>
        <family val="2"/>
      </rPr>
      <t xml:space="preserve">050303 "Переробка корисних копалин" </t>
    </r>
  </si>
  <si>
    <t>Декан ММФ</t>
  </si>
  <si>
    <t>С.Є. Блохін</t>
  </si>
  <si>
    <t>Основи конструювання ма-шин та механізмів</t>
  </si>
  <si>
    <t>і</t>
  </si>
  <si>
    <t>2, 5</t>
  </si>
  <si>
    <t xml:space="preserve"> Історія України</t>
  </si>
  <si>
    <t>ДГТ</t>
  </si>
  <si>
    <t>ІНТЕГРОВАНИЙ  Н А В Ч А Л Ь Н И Й   П Л А Н</t>
  </si>
  <si>
    <r>
      <t xml:space="preserve">Форма навчання: </t>
    </r>
    <r>
      <rPr>
        <b/>
        <sz val="16"/>
        <rFont val="Arial"/>
        <family val="2"/>
      </rPr>
      <t>заочна</t>
    </r>
  </si>
  <si>
    <t xml:space="preserve">термін навчання:    3 роки  </t>
  </si>
  <si>
    <t xml:space="preserve">ОКММ </t>
  </si>
  <si>
    <t>Будівельної та теоретичної механіки</t>
  </si>
  <si>
    <t>Практикум зі збагачення корисних копалин</t>
  </si>
  <si>
    <r>
      <t xml:space="preserve">КР </t>
    </r>
    <r>
      <rPr>
        <sz val="16"/>
        <rFont val="Arial"/>
        <family val="2"/>
      </rPr>
      <t>з підготовчих процесів збагачення корисних копалин</t>
    </r>
  </si>
  <si>
    <r>
      <t>КР</t>
    </r>
    <r>
      <rPr>
        <sz val="16"/>
        <rFont val="Arial"/>
        <family val="2"/>
      </rPr>
      <t xml:space="preserve"> з гравітаційних методів збагачення корисних копалин</t>
    </r>
  </si>
  <si>
    <t>Математичні методи при  збагаченні КК</t>
  </si>
  <si>
    <t>Основи раціонального природокористування, повітряне та шламове господарство, хвостове господарство</t>
  </si>
  <si>
    <t>Переробка техногенної сировини*</t>
  </si>
  <si>
    <t>Основи раціонального природокористування, повітряне та шламове господарство, хвостове господарство*</t>
  </si>
  <si>
    <t xml:space="preserve">Метрологія, стандартизація та якість продукції* </t>
  </si>
  <si>
    <t>Основи технології збагачення КК*</t>
  </si>
  <si>
    <t>Спеціальні та комбіновані методи збагачення корисних копалин, гідрометалургія*</t>
  </si>
  <si>
    <t>Випробування та контроль на збагачувальних фабриках*</t>
  </si>
  <si>
    <t>Флотаційні методи ЗКК*</t>
  </si>
  <si>
    <t>Магнітні та електричні методи збагачення корисних копалин*</t>
  </si>
  <si>
    <t>Зневоднення та пиловловлення в тех-нологіях збагачення корисних копалин*</t>
  </si>
  <si>
    <t>Гравітаційні методи збагачення корисних копалин*</t>
  </si>
  <si>
    <t>Підготовчі процеси збагачення корисних копалин*</t>
  </si>
  <si>
    <t>Навчально--ознайомча гірнича практика*</t>
  </si>
  <si>
    <t>Навчально-ознайомча практика*</t>
  </si>
  <si>
    <t>Основи охорони праці*</t>
  </si>
  <si>
    <t>Основи автоматизації виробничих процесів*</t>
  </si>
  <si>
    <t>Організація, планування виробництва*</t>
  </si>
  <si>
    <t>Фізична  та колоїдна хімія*</t>
  </si>
  <si>
    <t>Електропостачання та електропривод *</t>
  </si>
  <si>
    <t>Електротехніка та електричне обладнання*</t>
  </si>
  <si>
    <t>Аналітична хімія і технічний аналіз*</t>
  </si>
  <si>
    <t>Основи переробки корисних копалин*</t>
  </si>
  <si>
    <t xml:space="preserve"> Безпека життєдіяльності*</t>
  </si>
  <si>
    <t>Економіка підприємств*</t>
  </si>
  <si>
    <t>Гідравліка*</t>
  </si>
  <si>
    <t xml:space="preserve">Технічна механіка*    </t>
  </si>
  <si>
    <t>Нарисна геометрія
Інженерна графіка*</t>
  </si>
  <si>
    <t>Екологія*</t>
  </si>
  <si>
    <t>Геологія корисних копалин*</t>
  </si>
  <si>
    <t>Фізика*</t>
  </si>
  <si>
    <t>Вища математика*</t>
  </si>
  <si>
    <t xml:space="preserve">Філософія* </t>
  </si>
  <si>
    <t xml:space="preserve">Іноземна мова* </t>
  </si>
  <si>
    <t>Історія України*</t>
  </si>
  <si>
    <t xml:space="preserve">Конструкції та методи розрахунку збагачувального устаткування* </t>
  </si>
  <si>
    <r>
      <t xml:space="preserve">КР </t>
    </r>
    <r>
      <rPr>
        <sz val="16"/>
        <rFont val="Arial"/>
        <family val="2"/>
      </rPr>
      <t>з флотаційних методів ЗКК</t>
    </r>
  </si>
  <si>
    <r>
      <t xml:space="preserve">КР </t>
    </r>
    <r>
      <rPr>
        <sz val="16"/>
        <rFont val="Arial"/>
        <family val="2"/>
      </rPr>
      <t>з основ технології збагачення КК</t>
    </r>
  </si>
  <si>
    <t>Культурологія*</t>
  </si>
  <si>
    <t>Соціологія*</t>
  </si>
  <si>
    <t>Правознавство*</t>
  </si>
  <si>
    <t>Основи економічної теорії*</t>
  </si>
  <si>
    <t>Українська мова (за професійним спрямуванням)*</t>
  </si>
  <si>
    <t>Технічні вимірювання за галуззю знань</t>
  </si>
  <si>
    <t>I</t>
  </si>
  <si>
    <t>II</t>
  </si>
  <si>
    <t>III</t>
  </si>
  <si>
    <t>V</t>
  </si>
  <si>
    <t>IV</t>
  </si>
  <si>
    <t>VI</t>
  </si>
  <si>
    <t xml:space="preserve">* - дисципліни, що зараховані повністю, або частково на базі освітньо-кваліфікаційного рівня молодший спеціаліст. </t>
  </si>
  <si>
    <t>корисних копалин</t>
  </si>
  <si>
    <t xml:space="preserve">Кваліфікація : фахівець в галузі переробки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</si>
</sst>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%"/>
    <numFmt numFmtId="174" formatCode="0_ ;\-0\ "/>
  </numFmts>
  <fonts count="73">
    <font>
      <sz val="10"/>
      <name val="Arial Cyr"/>
      <family val="0"/>
    </font>
    <font>
      <b/>
      <sz val="14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sz val="12"/>
      <color indexed="48"/>
      <name val="Arial Cyr"/>
      <family val="2"/>
    </font>
    <font>
      <b/>
      <sz val="8"/>
      <name val="Arial Cyr"/>
      <family val="2"/>
    </font>
    <font>
      <b/>
      <sz val="12"/>
      <name val="Arial Narrow"/>
      <family val="2"/>
    </font>
    <font>
      <b/>
      <sz val="11"/>
      <name val="Courier New Cyr"/>
      <family val="3"/>
    </font>
    <font>
      <sz val="12"/>
      <name val="Arial Narrow"/>
      <family val="2"/>
    </font>
    <font>
      <b/>
      <i/>
      <sz val="8"/>
      <name val="Arial Cyr"/>
      <family val="2"/>
    </font>
    <font>
      <i/>
      <sz val="8"/>
      <name val="Arial Cyr"/>
      <family val="2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9"/>
      <name val="Arial Cyr"/>
      <family val="2"/>
    </font>
    <font>
      <b/>
      <sz val="10"/>
      <name val="Courier New Cyr"/>
      <family val="3"/>
    </font>
    <font>
      <sz val="10"/>
      <name val="Courier New Cyr"/>
      <family val="3"/>
    </font>
    <font>
      <sz val="8"/>
      <name val="Arial Cyr"/>
      <family val="2"/>
    </font>
    <font>
      <sz val="11"/>
      <name val="Arial Narrow"/>
      <family val="2"/>
    </font>
    <font>
      <sz val="12"/>
      <color indexed="12"/>
      <name val="Arial Narrow"/>
      <family val="2"/>
    </font>
    <font>
      <i/>
      <sz val="9"/>
      <name val="Times New Roman Cyr"/>
      <family val="1"/>
    </font>
    <font>
      <sz val="8"/>
      <name val="Courier New Cyr"/>
      <family val="3"/>
    </font>
    <font>
      <sz val="9"/>
      <name val="Times New Roman Cyr"/>
      <family val="1"/>
    </font>
    <font>
      <i/>
      <sz val="8"/>
      <name val="Courier New Cyr"/>
      <family val="3"/>
    </font>
    <font>
      <b/>
      <sz val="8"/>
      <name val="Courier New Cyr"/>
      <family val="3"/>
    </font>
    <font>
      <i/>
      <sz val="9"/>
      <name val="Courier New Cyr"/>
      <family val="3"/>
    </font>
    <font>
      <sz val="12"/>
      <name val="Courier New Cyr"/>
      <family val="3"/>
    </font>
    <font>
      <sz val="11"/>
      <name val="Courier New Cyr"/>
      <family val="3"/>
    </font>
    <font>
      <sz val="14"/>
      <name val="Courier New Cyr"/>
      <family val="3"/>
    </font>
    <font>
      <b/>
      <sz val="14"/>
      <name val="Arial"/>
      <family val="2"/>
    </font>
    <font>
      <sz val="14"/>
      <name val="Arial Narrow"/>
      <family val="2"/>
    </font>
    <font>
      <sz val="14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b/>
      <sz val="14"/>
      <name val="Arial CYR"/>
      <family val="2"/>
    </font>
    <font>
      <sz val="14"/>
      <color indexed="12"/>
      <name val="Arial"/>
      <family val="2"/>
    </font>
    <font>
      <sz val="14"/>
      <color indexed="12"/>
      <name val="Arial Narrow"/>
      <family val="2"/>
    </font>
    <font>
      <sz val="14"/>
      <name val="Courier Cyr"/>
      <family val="0"/>
    </font>
    <font>
      <sz val="11"/>
      <name val="Courier Cyr"/>
      <family val="0"/>
    </font>
    <font>
      <sz val="11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b/>
      <sz val="16"/>
      <name val="Arial CYR"/>
      <family val="2"/>
    </font>
    <font>
      <sz val="16"/>
      <name val="Arial CYR"/>
      <family val="2"/>
    </font>
    <font>
      <b/>
      <sz val="16"/>
      <color indexed="10"/>
      <name val="Arial CYR"/>
      <family val="2"/>
    </font>
    <font>
      <b/>
      <sz val="16"/>
      <name val="Arial Narrow"/>
      <family val="2"/>
    </font>
    <font>
      <sz val="16"/>
      <name val="Arial Cyr"/>
      <family val="0"/>
    </font>
    <font>
      <b/>
      <sz val="16"/>
      <name val="Arial"/>
      <family val="2"/>
    </font>
    <font>
      <sz val="16"/>
      <name val="Arial Narrow"/>
      <family val="2"/>
    </font>
    <font>
      <sz val="16"/>
      <color indexed="48"/>
      <name val="Arial Narrow"/>
      <family val="2"/>
    </font>
    <font>
      <sz val="16"/>
      <color indexed="10"/>
      <name val="Arial Narrow"/>
      <family val="2"/>
    </font>
    <font>
      <b/>
      <i/>
      <sz val="16"/>
      <name val="Arial"/>
      <family val="2"/>
    </font>
    <font>
      <sz val="16"/>
      <color indexed="12"/>
      <name val="Arial Narrow"/>
      <family val="2"/>
    </font>
    <font>
      <sz val="16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5" borderId="0" applyNumberFormat="0" applyBorder="0" applyAlignment="0" applyProtection="0"/>
    <xf numFmtId="0" fontId="54" fillId="8" borderId="0" applyNumberFormat="0" applyBorder="0" applyAlignment="0" applyProtection="0"/>
    <xf numFmtId="0" fontId="54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9" borderId="0" applyNumberFormat="0" applyBorder="0" applyAlignment="0" applyProtection="0"/>
    <xf numFmtId="0" fontId="56" fillId="7" borderId="1" applyNumberFormat="0" applyAlignment="0" applyProtection="0"/>
    <xf numFmtId="0" fontId="57" fillId="20" borderId="2" applyNumberFormat="0" applyAlignment="0" applyProtection="0"/>
    <xf numFmtId="0" fontId="5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1" borderId="7" applyNumberFormat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3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4" borderId="0" applyNumberFormat="0" applyBorder="0" applyAlignment="0" applyProtection="0"/>
  </cellStyleXfs>
  <cellXfs count="558">
    <xf numFmtId="0" fontId="0" fillId="0" borderId="0" xfId="0" applyAlignment="1">
      <alignment/>
    </xf>
    <xf numFmtId="0" fontId="0" fillId="0" borderId="0" xfId="52" applyFill="1" applyAlignment="1">
      <alignment/>
      <protection/>
    </xf>
    <xf numFmtId="0" fontId="0" fillId="0" borderId="0" xfId="52" applyFont="1" applyFill="1">
      <alignment/>
      <protection/>
    </xf>
    <xf numFmtId="0" fontId="0" fillId="0" borderId="0" xfId="52" applyFill="1">
      <alignment/>
      <protection/>
    </xf>
    <xf numFmtId="0" fontId="0" fillId="0" borderId="0" xfId="52" applyFill="1" applyBorder="1">
      <alignment/>
      <protection/>
    </xf>
    <xf numFmtId="2" fontId="0" fillId="0" borderId="0" xfId="52" applyNumberFormat="1" applyFill="1">
      <alignment/>
      <protection/>
    </xf>
    <xf numFmtId="0" fontId="1" fillId="0" borderId="0" xfId="52" applyFont="1" applyFill="1" applyBorder="1">
      <alignment/>
      <protection/>
    </xf>
    <xf numFmtId="0" fontId="0" fillId="0" borderId="0" xfId="52" applyFill="1" applyAlignment="1">
      <alignment vertical="top"/>
      <protection/>
    </xf>
    <xf numFmtId="0" fontId="0" fillId="0" borderId="0" xfId="53" applyFill="1">
      <alignment/>
      <protection/>
    </xf>
    <xf numFmtId="0" fontId="0" fillId="0" borderId="0" xfId="53" applyFont="1" applyFill="1" applyAlignment="1">
      <alignment vertical="top"/>
      <protection/>
    </xf>
    <xf numFmtId="0" fontId="7" fillId="0" borderId="0" xfId="0" applyFont="1" applyFill="1" applyAlignment="1">
      <alignment horizontal="center" vertical="center"/>
    </xf>
    <xf numFmtId="0" fontId="0" fillId="0" borderId="0" xfId="52" applyFont="1" applyFill="1" applyAlignment="1">
      <alignment horizontal="center" vertical="center"/>
      <protection/>
    </xf>
    <xf numFmtId="0" fontId="0" fillId="0" borderId="0" xfId="52" applyFill="1" applyAlignment="1">
      <alignment horizontal="center" vertical="center"/>
      <protection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3" fillId="0" borderId="10" xfId="52" applyFont="1" applyFill="1" applyBorder="1" applyAlignment="1">
      <alignment horizontal="center" vertical="center" textRotation="90" wrapText="1" shrinkToFit="1"/>
      <protection/>
    </xf>
    <xf numFmtId="0" fontId="8" fillId="0" borderId="10" xfId="52" applyFont="1" applyFill="1" applyBorder="1" applyAlignment="1">
      <alignment horizontal="center" vertical="center" textRotation="90" wrapText="1" shrinkToFit="1"/>
      <protection/>
    </xf>
    <xf numFmtId="0" fontId="8" fillId="0" borderId="11" xfId="52" applyFont="1" applyFill="1" applyBorder="1" applyAlignment="1">
      <alignment horizontal="center" vertical="center" textRotation="90" wrapText="1" shrinkToFit="1"/>
      <protection/>
    </xf>
    <xf numFmtId="0" fontId="9" fillId="0" borderId="12" xfId="52" applyFont="1" applyFill="1" applyBorder="1" applyAlignment="1">
      <alignment horizontal="center" vertical="center"/>
      <protection/>
    </xf>
    <xf numFmtId="0" fontId="9" fillId="0" borderId="13" xfId="52" applyFont="1" applyFill="1" applyBorder="1" applyAlignment="1">
      <alignment horizontal="center"/>
      <protection/>
    </xf>
    <xf numFmtId="0" fontId="9" fillId="0" borderId="14" xfId="52" applyFont="1" applyFill="1" applyBorder="1" applyAlignment="1">
      <alignment horizontal="center"/>
      <protection/>
    </xf>
    <xf numFmtId="0" fontId="9" fillId="0" borderId="0" xfId="52" applyFont="1" applyFill="1" applyBorder="1" applyAlignment="1">
      <alignment horizontal="center"/>
      <protection/>
    </xf>
    <xf numFmtId="0" fontId="9" fillId="0" borderId="15" xfId="52" applyFont="1" applyFill="1" applyBorder="1" applyAlignment="1">
      <alignment horizontal="center"/>
      <protection/>
    </xf>
    <xf numFmtId="0" fontId="9" fillId="0" borderId="16" xfId="52" applyFont="1" applyFill="1" applyBorder="1" applyAlignment="1">
      <alignment horizontal="center" vertical="center"/>
      <protection/>
    </xf>
    <xf numFmtId="0" fontId="9" fillId="0" borderId="17" xfId="52" applyFont="1" applyFill="1" applyBorder="1" applyAlignment="1">
      <alignment horizontal="center" vertical="center"/>
      <protection/>
    </xf>
    <xf numFmtId="0" fontId="9" fillId="0" borderId="13" xfId="54" applyFont="1" applyFill="1" applyBorder="1" applyAlignment="1">
      <alignment horizontal="center" vertical="center"/>
      <protection/>
    </xf>
    <xf numFmtId="0" fontId="9" fillId="0" borderId="18" xfId="52" applyFont="1" applyFill="1" applyBorder="1" applyAlignment="1">
      <alignment horizontal="center" vertical="center"/>
      <protection/>
    </xf>
    <xf numFmtId="0" fontId="9" fillId="0" borderId="16" xfId="54" applyFont="1" applyFill="1" applyBorder="1" applyAlignment="1">
      <alignment horizontal="center" vertical="center"/>
      <protection/>
    </xf>
    <xf numFmtId="0" fontId="9" fillId="0" borderId="17" xfId="54" applyFont="1" applyFill="1" applyBorder="1" applyAlignment="1">
      <alignment horizontal="center" vertical="center"/>
      <protection/>
    </xf>
    <xf numFmtId="0" fontId="9" fillId="0" borderId="13" xfId="52" applyFont="1" applyFill="1" applyBorder="1" applyAlignment="1">
      <alignment horizontal="center" vertical="center"/>
      <protection/>
    </xf>
    <xf numFmtId="0" fontId="9" fillId="0" borderId="14" xfId="54" applyFont="1" applyFill="1" applyBorder="1" applyAlignment="1">
      <alignment horizontal="center" vertical="center"/>
      <protection/>
    </xf>
    <xf numFmtId="0" fontId="9" fillId="0" borderId="0" xfId="52" applyFont="1" applyFill="1">
      <alignment/>
      <protection/>
    </xf>
    <xf numFmtId="0" fontId="10" fillId="0" borderId="0" xfId="52" applyFont="1" applyFill="1" applyBorder="1" applyAlignment="1">
      <alignment/>
      <protection/>
    </xf>
    <xf numFmtId="0" fontId="4" fillId="0" borderId="0" xfId="52" applyFont="1" applyFill="1" applyBorder="1" applyAlignment="1">
      <alignment horizontal="center"/>
      <protection/>
    </xf>
    <xf numFmtId="0" fontId="11" fillId="0" borderId="0" xfId="52" applyFont="1" applyFill="1" applyBorder="1" applyAlignment="1">
      <alignment horizontal="center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10" fillId="0" borderId="0" xfId="54" applyFont="1" applyFill="1" applyBorder="1" applyAlignment="1">
      <alignment horizontal="center" vertical="center"/>
      <protection/>
    </xf>
    <xf numFmtId="0" fontId="12" fillId="0" borderId="0" xfId="52" applyFont="1" applyFill="1">
      <alignment/>
      <protection/>
    </xf>
    <xf numFmtId="0" fontId="10" fillId="0" borderId="0" xfId="52" applyFont="1" applyFill="1" applyBorder="1" applyAlignment="1">
      <alignment horizontal="center" vertical="center" wrapText="1"/>
      <protection/>
    </xf>
    <xf numFmtId="0" fontId="10" fillId="0" borderId="0" xfId="54" applyFont="1" applyFill="1" applyBorder="1" applyAlignment="1">
      <alignment horizontal="center" vertical="center" wrapText="1"/>
      <protection/>
    </xf>
    <xf numFmtId="0" fontId="13" fillId="0" borderId="0" xfId="52" applyFont="1" applyFill="1" applyBorder="1" applyAlignment="1">
      <alignment horizontal="center"/>
      <protection/>
    </xf>
    <xf numFmtId="0" fontId="14" fillId="0" borderId="0" xfId="52" applyFont="1" applyFill="1" applyAlignment="1">
      <alignment/>
      <protection/>
    </xf>
    <xf numFmtId="0" fontId="15" fillId="0" borderId="0" xfId="54" applyFont="1" applyFill="1" applyBorder="1" applyAlignment="1">
      <alignment/>
      <protection/>
    </xf>
    <xf numFmtId="0" fontId="16" fillId="0" borderId="0" xfId="52" applyFont="1" applyFill="1">
      <alignment/>
      <protection/>
    </xf>
    <xf numFmtId="2" fontId="16" fillId="0" borderId="0" xfId="52" applyNumberFormat="1" applyFont="1" applyFill="1">
      <alignment/>
      <protection/>
    </xf>
    <xf numFmtId="0" fontId="9" fillId="0" borderId="0" xfId="52" applyFont="1" applyFill="1" applyBorder="1">
      <alignment/>
      <protection/>
    </xf>
    <xf numFmtId="0" fontId="9" fillId="0" borderId="0" xfId="52" applyFont="1" applyFill="1" applyAlignment="1">
      <alignment horizontal="center" vertical="center"/>
      <protection/>
    </xf>
    <xf numFmtId="0" fontId="9" fillId="0" borderId="0" xfId="52" applyFont="1" applyFill="1" applyAlignment="1">
      <alignment horizontal="right"/>
      <protection/>
    </xf>
    <xf numFmtId="0" fontId="19" fillId="0" borderId="0" xfId="52" applyFont="1" applyFill="1" applyBorder="1" applyAlignment="1">
      <alignment horizontal="center"/>
      <protection/>
    </xf>
    <xf numFmtId="0" fontId="19" fillId="0" borderId="0" xfId="52" applyNumberFormat="1" applyFont="1" applyFill="1" applyBorder="1">
      <alignment/>
      <protection/>
    </xf>
    <xf numFmtId="1" fontId="19" fillId="0" borderId="0" xfId="52" applyNumberFormat="1" applyFont="1" applyFill="1" applyBorder="1" applyAlignment="1">
      <alignment horizontal="center"/>
      <protection/>
    </xf>
    <xf numFmtId="2" fontId="19" fillId="0" borderId="0" xfId="52" applyNumberFormat="1" applyFont="1" applyFill="1" applyBorder="1" applyAlignment="1">
      <alignment horizontal="center"/>
      <protection/>
    </xf>
    <xf numFmtId="1" fontId="9" fillId="0" borderId="0" xfId="52" applyNumberFormat="1" applyFont="1" applyFill="1">
      <alignment/>
      <protection/>
    </xf>
    <xf numFmtId="0" fontId="17" fillId="0" borderId="0" xfId="52" applyFont="1" applyFill="1" applyAlignment="1">
      <alignment horizontal="center" vertical="center"/>
      <protection/>
    </xf>
    <xf numFmtId="0" fontId="20" fillId="0" borderId="0" xfId="52" applyFont="1" applyFill="1" applyBorder="1" applyAlignment="1">
      <alignment horizontal="center"/>
      <protection/>
    </xf>
    <xf numFmtId="1" fontId="21" fillId="0" borderId="0" xfId="52" applyNumberFormat="1" applyFont="1" applyFill="1">
      <alignment/>
      <protection/>
    </xf>
    <xf numFmtId="0" fontId="14" fillId="0" borderId="0" xfId="52" applyFont="1" applyFill="1" applyAlignment="1">
      <alignment horizontal="center" vertical="center"/>
      <protection/>
    </xf>
    <xf numFmtId="1" fontId="16" fillId="0" borderId="0" xfId="52" applyNumberFormat="1" applyFont="1" applyFill="1">
      <alignment/>
      <protection/>
    </xf>
    <xf numFmtId="0" fontId="3" fillId="0" borderId="0" xfId="52" applyFont="1" applyFill="1" applyBorder="1" applyAlignment="1">
      <alignment horizontal="center"/>
      <protection/>
    </xf>
    <xf numFmtId="1" fontId="16" fillId="0" borderId="0" xfId="52" applyNumberFormat="1" applyFont="1" applyFill="1" applyBorder="1">
      <alignment/>
      <protection/>
    </xf>
    <xf numFmtId="0" fontId="17" fillId="0" borderId="0" xfId="52" applyFont="1" applyFill="1" applyBorder="1" applyAlignment="1">
      <alignment horizontal="left"/>
      <protection/>
    </xf>
    <xf numFmtId="0" fontId="22" fillId="0" borderId="0" xfId="52" applyFont="1" applyFill="1" applyBorder="1" applyAlignment="1">
      <alignment horizontal="left"/>
      <protection/>
    </xf>
    <xf numFmtId="0" fontId="15" fillId="0" borderId="0" xfId="52" applyFont="1" applyFill="1" applyBorder="1">
      <alignment/>
      <protection/>
    </xf>
    <xf numFmtId="1" fontId="18" fillId="0" borderId="0" xfId="52" applyNumberFormat="1" applyFont="1" applyFill="1" applyBorder="1">
      <alignment/>
      <protection/>
    </xf>
    <xf numFmtId="0" fontId="25" fillId="0" borderId="0" xfId="52" applyFont="1" applyFill="1" applyBorder="1">
      <alignment/>
      <protection/>
    </xf>
    <xf numFmtId="0" fontId="9" fillId="0" borderId="0" xfId="52" applyFont="1" applyFill="1" applyBorder="1" applyAlignment="1">
      <alignment horizontal="center" vertical="center"/>
      <protection/>
    </xf>
    <xf numFmtId="0" fontId="6" fillId="0" borderId="0" xfId="52" applyFont="1" applyFill="1" applyBorder="1" applyAlignment="1">
      <alignment horizontal="center" vertical="center"/>
      <protection/>
    </xf>
    <xf numFmtId="0" fontId="16" fillId="0" borderId="0" xfId="52" applyFont="1" applyFill="1" applyBorder="1">
      <alignment/>
      <protection/>
    </xf>
    <xf numFmtId="0" fontId="25" fillId="0" borderId="0" xfId="52" applyNumberFormat="1" applyFont="1" applyFill="1" applyBorder="1" applyAlignment="1">
      <alignment horizontal="center"/>
      <protection/>
    </xf>
    <xf numFmtId="0" fontId="23" fillId="0" borderId="0" xfId="52" applyFont="1" applyFill="1" applyBorder="1" applyAlignment="1">
      <alignment horizontal="right"/>
      <protection/>
    </xf>
    <xf numFmtId="2" fontId="24" fillId="0" borderId="0" xfId="58" applyNumberFormat="1" applyFont="1" applyFill="1" applyBorder="1" applyAlignment="1">
      <alignment/>
    </xf>
    <xf numFmtId="9" fontId="24" fillId="0" borderId="0" xfId="58" applyFont="1" applyFill="1" applyBorder="1" applyAlignment="1">
      <alignment/>
    </xf>
    <xf numFmtId="1" fontId="26" fillId="0" borderId="0" xfId="52" applyNumberFormat="1" applyFont="1" applyFill="1">
      <alignment/>
      <protection/>
    </xf>
    <xf numFmtId="0" fontId="4" fillId="0" borderId="0" xfId="52" applyFont="1" applyFill="1" applyAlignment="1">
      <alignment horizontal="center"/>
      <protection/>
    </xf>
    <xf numFmtId="0" fontId="2" fillId="0" borderId="0" xfId="52" applyFont="1" applyFill="1" applyAlignment="1">
      <alignment horizontal="center" vertical="center"/>
      <protection/>
    </xf>
    <xf numFmtId="0" fontId="2" fillId="0" borderId="0" xfId="52" applyFont="1" applyFill="1" applyBorder="1">
      <alignment/>
      <protection/>
    </xf>
    <xf numFmtId="1" fontId="27" fillId="0" borderId="0" xfId="52" applyNumberFormat="1" applyFont="1" applyFill="1">
      <alignment/>
      <protection/>
    </xf>
    <xf numFmtId="1" fontId="27" fillId="0" borderId="0" xfId="52" applyNumberFormat="1" applyFont="1" applyFill="1" applyBorder="1">
      <alignment/>
      <protection/>
    </xf>
    <xf numFmtId="1" fontId="21" fillId="0" borderId="0" xfId="52" applyNumberFormat="1" applyFont="1" applyFill="1" applyBorder="1">
      <alignment/>
      <protection/>
    </xf>
    <xf numFmtId="1" fontId="9" fillId="0" borderId="0" xfId="52" applyNumberFormat="1" applyFont="1" applyFill="1" applyBorder="1">
      <alignment/>
      <protection/>
    </xf>
    <xf numFmtId="0" fontId="9" fillId="0" borderId="0" xfId="52" applyFont="1" applyFill="1" applyBorder="1" applyAlignment="1">
      <alignment horizontal="center" vertical="center" wrapText="1"/>
      <protection/>
    </xf>
    <xf numFmtId="0" fontId="9" fillId="0" borderId="0" xfId="54" applyFont="1" applyFill="1" applyBorder="1" applyAlignment="1">
      <alignment horizontal="center" vertical="center"/>
      <protection/>
    </xf>
    <xf numFmtId="0" fontId="9" fillId="0" borderId="0" xfId="54" applyFont="1" applyFill="1" applyBorder="1" applyAlignment="1">
      <alignment horizontal="center" vertical="center" wrapText="1"/>
      <protection/>
    </xf>
    <xf numFmtId="0" fontId="12" fillId="0" borderId="0" xfId="52" applyFont="1" applyFill="1" applyBorder="1">
      <alignment/>
      <protection/>
    </xf>
    <xf numFmtId="2" fontId="16" fillId="0" borderId="0" xfId="52" applyNumberFormat="1" applyFont="1" applyFill="1" applyBorder="1">
      <alignment/>
      <protection/>
    </xf>
    <xf numFmtId="1" fontId="18" fillId="0" borderId="0" xfId="52" applyNumberFormat="1" applyFont="1" applyFill="1" applyBorder="1" applyAlignment="1">
      <alignment horizontal="center"/>
      <protection/>
    </xf>
    <xf numFmtId="0" fontId="4" fillId="0" borderId="0" xfId="52" applyFont="1" applyFill="1" applyAlignment="1">
      <alignment/>
      <protection/>
    </xf>
    <xf numFmtId="0" fontId="9" fillId="0" borderId="19" xfId="52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" fontId="27" fillId="0" borderId="0" xfId="52" applyNumberFormat="1" applyFont="1" applyFill="1" applyAlignment="1">
      <alignment horizontal="center"/>
      <protection/>
    </xf>
    <xf numFmtId="1" fontId="9" fillId="0" borderId="0" xfId="52" applyNumberFormat="1" applyFont="1" applyFill="1" applyAlignment="1">
      <alignment horizontal="center"/>
      <protection/>
    </xf>
    <xf numFmtId="1" fontId="21" fillId="0" borderId="0" xfId="52" applyNumberFormat="1" applyFont="1" applyFill="1" applyAlignment="1">
      <alignment horizontal="center"/>
      <protection/>
    </xf>
    <xf numFmtId="1" fontId="16" fillId="0" borderId="0" xfId="52" applyNumberFormat="1" applyFont="1" applyFill="1" applyAlignment="1">
      <alignment horizontal="center"/>
      <protection/>
    </xf>
    <xf numFmtId="1" fontId="15" fillId="0" borderId="0" xfId="54" applyNumberFormat="1" applyFont="1" applyFill="1" applyBorder="1" applyAlignment="1">
      <alignment horizontal="center"/>
      <protection/>
    </xf>
    <xf numFmtId="0" fontId="31" fillId="0" borderId="0" xfId="52" applyFont="1" applyFill="1">
      <alignment/>
      <protection/>
    </xf>
    <xf numFmtId="0" fontId="31" fillId="0" borderId="0" xfId="52" applyFont="1" applyFill="1" applyBorder="1">
      <alignment/>
      <protection/>
    </xf>
    <xf numFmtId="0" fontId="33" fillId="0" borderId="0" xfId="53" applyFont="1" applyFill="1">
      <alignment/>
      <protection/>
    </xf>
    <xf numFmtId="0" fontId="32" fillId="0" borderId="0" xfId="53" applyFont="1" applyFill="1">
      <alignment/>
      <protection/>
    </xf>
    <xf numFmtId="0" fontId="31" fillId="0" borderId="0" xfId="53" applyFont="1" applyFill="1">
      <alignment/>
      <protection/>
    </xf>
    <xf numFmtId="0" fontId="30" fillId="0" borderId="0" xfId="52" applyFont="1" applyFill="1">
      <alignment/>
      <protection/>
    </xf>
    <xf numFmtId="0" fontId="30" fillId="0" borderId="0" xfId="52" applyFont="1" applyFill="1" applyBorder="1">
      <alignment/>
      <protection/>
    </xf>
    <xf numFmtId="0" fontId="30" fillId="0" borderId="0" xfId="53" applyFont="1" applyFill="1">
      <alignment/>
      <protection/>
    </xf>
    <xf numFmtId="0" fontId="31" fillId="0" borderId="0" xfId="52" applyFont="1" applyFill="1" applyBorder="1" applyAlignment="1">
      <alignment vertical="center"/>
      <protection/>
    </xf>
    <xf numFmtId="49" fontId="31" fillId="0" borderId="20" xfId="52" applyNumberFormat="1" applyFont="1" applyFill="1" applyBorder="1" applyAlignment="1">
      <alignment horizontal="center" vertical="center"/>
      <protection/>
    </xf>
    <xf numFmtId="49" fontId="31" fillId="0" borderId="21" xfId="52" applyNumberFormat="1" applyFont="1" applyFill="1" applyBorder="1" applyAlignment="1">
      <alignment horizontal="center" vertical="center"/>
      <protection/>
    </xf>
    <xf numFmtId="0" fontId="31" fillId="0" borderId="0" xfId="52" applyFont="1" applyFill="1" applyBorder="1" applyAlignment="1">
      <alignment horizontal="center" vertical="center"/>
      <protection/>
    </xf>
    <xf numFmtId="1" fontId="31" fillId="0" borderId="0" xfId="52" applyNumberFormat="1" applyFont="1" applyFill="1" applyAlignment="1">
      <alignment horizontal="center" vertical="center"/>
      <protection/>
    </xf>
    <xf numFmtId="0" fontId="31" fillId="0" borderId="22" xfId="52" applyFont="1" applyFill="1" applyBorder="1" applyAlignment="1">
      <alignment horizontal="center" vertical="center"/>
      <protection/>
    </xf>
    <xf numFmtId="0" fontId="31" fillId="0" borderId="0" xfId="52" applyFont="1" applyFill="1" applyBorder="1" applyAlignment="1">
      <alignment horizontal="center"/>
      <protection/>
    </xf>
    <xf numFmtId="1" fontId="31" fillId="0" borderId="23" xfId="52" applyNumberFormat="1" applyFont="1" applyFill="1" applyBorder="1" applyAlignment="1">
      <alignment horizontal="center"/>
      <protection/>
    </xf>
    <xf numFmtId="1" fontId="31" fillId="0" borderId="0" xfId="52" applyNumberFormat="1" applyFont="1" applyFill="1">
      <alignment/>
      <protection/>
    </xf>
    <xf numFmtId="0" fontId="31" fillId="0" borderId="21" xfId="52" applyFont="1" applyFill="1" applyBorder="1" applyAlignment="1">
      <alignment horizontal="center" vertical="center"/>
      <protection/>
    </xf>
    <xf numFmtId="1" fontId="31" fillId="0" borderId="24" xfId="52" applyNumberFormat="1" applyFont="1" applyFill="1" applyBorder="1" applyAlignment="1">
      <alignment horizontal="center"/>
      <protection/>
    </xf>
    <xf numFmtId="0" fontId="31" fillId="0" borderId="0" xfId="52" applyFont="1" applyFill="1" applyBorder="1" applyAlignment="1">
      <alignment horizontal="left"/>
      <protection/>
    </xf>
    <xf numFmtId="2" fontId="35" fillId="0" borderId="0" xfId="52" applyNumberFormat="1" applyFont="1" applyFill="1" applyBorder="1" applyAlignment="1">
      <alignment horizontal="center"/>
      <protection/>
    </xf>
    <xf numFmtId="1" fontId="31" fillId="0" borderId="0" xfId="52" applyNumberFormat="1" applyFont="1" applyFill="1" applyAlignment="1">
      <alignment horizontal="center"/>
      <protection/>
    </xf>
    <xf numFmtId="0" fontId="31" fillId="0" borderId="0" xfId="52" applyFont="1" applyFill="1" applyAlignment="1">
      <alignment horizontal="center" vertical="center"/>
      <protection/>
    </xf>
    <xf numFmtId="0" fontId="32" fillId="0" borderId="0" xfId="52" applyFont="1" applyFill="1" applyBorder="1" applyAlignment="1">
      <alignment horizontal="center"/>
      <protection/>
    </xf>
    <xf numFmtId="2" fontId="29" fillId="0" borderId="0" xfId="58" applyNumberFormat="1" applyFont="1" applyFill="1" applyBorder="1" applyAlignment="1">
      <alignment horizontal="center"/>
    </xf>
    <xf numFmtId="9" fontId="29" fillId="0" borderId="0" xfId="58" applyFont="1" applyFill="1" applyBorder="1" applyAlignment="1">
      <alignment horizontal="center"/>
    </xf>
    <xf numFmtId="0" fontId="34" fillId="0" borderId="0" xfId="52" applyFont="1" applyFill="1" applyAlignment="1">
      <alignment horizontal="center"/>
      <protection/>
    </xf>
    <xf numFmtId="0" fontId="34" fillId="0" borderId="0" xfId="52" applyFont="1" applyFill="1" applyAlignment="1">
      <alignment/>
      <protection/>
    </xf>
    <xf numFmtId="0" fontId="32" fillId="0" borderId="25" xfId="52" applyFont="1" applyFill="1" applyBorder="1" applyAlignment="1">
      <alignment horizontal="center" vertical="center" wrapText="1"/>
      <protection/>
    </xf>
    <xf numFmtId="0" fontId="31" fillId="0" borderId="26" xfId="52" applyFont="1" applyFill="1" applyBorder="1" applyAlignment="1">
      <alignment vertical="center"/>
      <protection/>
    </xf>
    <xf numFmtId="0" fontId="31" fillId="0" borderId="27" xfId="52" applyFont="1" applyFill="1" applyBorder="1" applyAlignment="1">
      <alignment horizontal="center" vertical="center"/>
      <protection/>
    </xf>
    <xf numFmtId="0" fontId="31" fillId="0" borderId="28" xfId="52" applyFont="1" applyFill="1" applyBorder="1" applyAlignment="1">
      <alignment horizontal="center" vertical="center"/>
      <protection/>
    </xf>
    <xf numFmtId="0" fontId="31" fillId="0" borderId="24" xfId="52" applyFont="1" applyFill="1" applyBorder="1" applyAlignment="1">
      <alignment horizontal="center" vertical="center"/>
      <protection/>
    </xf>
    <xf numFmtId="0" fontId="31" fillId="0" borderId="29" xfId="52" applyFont="1" applyFill="1" applyBorder="1" applyAlignment="1">
      <alignment horizontal="center" vertical="center"/>
      <protection/>
    </xf>
    <xf numFmtId="1" fontId="31" fillId="0" borderId="27" xfId="52" applyNumberFormat="1" applyFont="1" applyFill="1" applyBorder="1" applyAlignment="1">
      <alignment horizontal="center" vertical="center"/>
      <protection/>
    </xf>
    <xf numFmtId="1" fontId="31" fillId="0" borderId="23" xfId="52" applyNumberFormat="1" applyFont="1" applyFill="1" applyBorder="1" applyAlignment="1">
      <alignment horizontal="center" vertical="center"/>
      <protection/>
    </xf>
    <xf numFmtId="1" fontId="31" fillId="0" borderId="22" xfId="52" applyNumberFormat="1" applyFont="1" applyFill="1" applyBorder="1" applyAlignment="1">
      <alignment horizontal="center" vertical="center"/>
      <protection/>
    </xf>
    <xf numFmtId="2" fontId="31" fillId="0" borderId="22" xfId="52" applyNumberFormat="1" applyFont="1" applyFill="1" applyBorder="1" applyAlignment="1">
      <alignment horizontal="center" vertical="center"/>
      <protection/>
    </xf>
    <xf numFmtId="1" fontId="31" fillId="0" borderId="30" xfId="52" applyNumberFormat="1" applyFont="1" applyFill="1" applyBorder="1" applyAlignment="1">
      <alignment horizontal="center" vertical="center"/>
      <protection/>
    </xf>
    <xf numFmtId="1" fontId="31" fillId="0" borderId="0" xfId="52" applyNumberFormat="1" applyFont="1" applyFill="1" applyAlignment="1">
      <alignment vertical="center"/>
      <protection/>
    </xf>
    <xf numFmtId="1" fontId="31" fillId="0" borderId="28" xfId="52" applyNumberFormat="1" applyFont="1" applyFill="1" applyBorder="1" applyAlignment="1">
      <alignment horizontal="center" vertical="center"/>
      <protection/>
    </xf>
    <xf numFmtId="0" fontId="32" fillId="0" borderId="31" xfId="52" applyFont="1" applyFill="1" applyBorder="1" applyAlignment="1">
      <alignment horizontal="center" vertical="center" wrapText="1"/>
      <protection/>
    </xf>
    <xf numFmtId="0" fontId="31" fillId="0" borderId="20" xfId="52" applyFont="1" applyFill="1" applyBorder="1" applyAlignment="1">
      <alignment horizontal="center" vertical="center"/>
      <protection/>
    </xf>
    <xf numFmtId="1" fontId="31" fillId="0" borderId="20" xfId="52" applyNumberFormat="1" applyFont="1" applyFill="1" applyBorder="1" applyAlignment="1">
      <alignment horizontal="center" vertical="center"/>
      <protection/>
    </xf>
    <xf numFmtId="1" fontId="31" fillId="0" borderId="24" xfId="52" applyNumberFormat="1" applyFont="1" applyFill="1" applyBorder="1" applyAlignment="1">
      <alignment horizontal="center" vertical="center"/>
      <protection/>
    </xf>
    <xf numFmtId="1" fontId="31" fillId="0" borderId="21" xfId="52" applyNumberFormat="1" applyFont="1" applyFill="1" applyBorder="1" applyAlignment="1">
      <alignment horizontal="center" vertical="center"/>
      <protection/>
    </xf>
    <xf numFmtId="2" fontId="31" fillId="0" borderId="21" xfId="52" applyNumberFormat="1" applyFont="1" applyFill="1" applyBorder="1" applyAlignment="1">
      <alignment horizontal="center" vertical="center"/>
      <protection/>
    </xf>
    <xf numFmtId="1" fontId="31" fillId="0" borderId="32" xfId="52" applyNumberFormat="1" applyFont="1" applyFill="1" applyBorder="1" applyAlignment="1">
      <alignment horizontal="center" vertical="center"/>
      <protection/>
    </xf>
    <xf numFmtId="1" fontId="31" fillId="0" borderId="33" xfId="52" applyNumberFormat="1" applyFont="1" applyFill="1" applyBorder="1" applyAlignment="1">
      <alignment horizontal="center" vertical="center"/>
      <protection/>
    </xf>
    <xf numFmtId="1" fontId="31" fillId="0" borderId="34" xfId="52" applyNumberFormat="1" applyFont="1" applyFill="1" applyBorder="1" applyAlignment="1">
      <alignment horizontal="center" vertical="center"/>
      <protection/>
    </xf>
    <xf numFmtId="1" fontId="31" fillId="0" borderId="35" xfId="52" applyNumberFormat="1" applyFont="1" applyFill="1" applyBorder="1" applyAlignment="1">
      <alignment horizontal="center" vertical="center"/>
      <protection/>
    </xf>
    <xf numFmtId="1" fontId="31" fillId="0" borderId="36" xfId="52" applyNumberFormat="1" applyFont="1" applyFill="1" applyBorder="1" applyAlignment="1">
      <alignment horizontal="center" vertical="center"/>
      <protection/>
    </xf>
    <xf numFmtId="1" fontId="31" fillId="0" borderId="29" xfId="52" applyNumberFormat="1" applyFont="1" applyFill="1" applyBorder="1" applyAlignment="1">
      <alignment horizontal="center" vertical="center"/>
      <protection/>
    </xf>
    <xf numFmtId="0" fontId="32" fillId="0" borderId="26" xfId="52" applyFont="1" applyFill="1" applyBorder="1" applyAlignment="1">
      <alignment vertical="center"/>
      <protection/>
    </xf>
    <xf numFmtId="49" fontId="31" fillId="0" borderId="24" xfId="52" applyNumberFormat="1" applyFont="1" applyFill="1" applyBorder="1" applyAlignment="1">
      <alignment horizontal="center" vertical="center"/>
      <protection/>
    </xf>
    <xf numFmtId="1" fontId="31" fillId="0" borderId="37" xfId="52" applyNumberFormat="1" applyFont="1" applyFill="1" applyBorder="1" applyAlignment="1">
      <alignment horizontal="center" vertical="center"/>
      <protection/>
    </xf>
    <xf numFmtId="1" fontId="31" fillId="0" borderId="38" xfId="52" applyNumberFormat="1" applyFont="1" applyFill="1" applyBorder="1" applyAlignment="1">
      <alignment horizontal="center" vertical="center"/>
      <protection/>
    </xf>
    <xf numFmtId="1" fontId="31" fillId="0" borderId="39" xfId="52" applyNumberFormat="1" applyFont="1" applyFill="1" applyBorder="1" applyAlignment="1">
      <alignment horizontal="center" vertical="center"/>
      <protection/>
    </xf>
    <xf numFmtId="1" fontId="31" fillId="0" borderId="40" xfId="52" applyNumberFormat="1" applyFont="1" applyFill="1" applyBorder="1" applyAlignment="1">
      <alignment horizontal="center" vertical="center"/>
      <protection/>
    </xf>
    <xf numFmtId="1" fontId="31" fillId="0" borderId="41" xfId="52" applyNumberFormat="1" applyFont="1" applyFill="1" applyBorder="1" applyAlignment="1">
      <alignment horizontal="center" vertical="center"/>
      <protection/>
    </xf>
    <xf numFmtId="1" fontId="31" fillId="0" borderId="42" xfId="52" applyNumberFormat="1" applyFont="1" applyFill="1" applyBorder="1" applyAlignment="1">
      <alignment horizontal="center" vertical="center"/>
      <protection/>
    </xf>
    <xf numFmtId="1" fontId="31" fillId="0" borderId="43" xfId="52" applyNumberFormat="1" applyFont="1" applyFill="1" applyBorder="1" applyAlignment="1">
      <alignment horizontal="center" vertical="center"/>
      <protection/>
    </xf>
    <xf numFmtId="1" fontId="31" fillId="0" borderId="44" xfId="52" applyNumberFormat="1" applyFont="1" applyFill="1" applyBorder="1" applyAlignment="1">
      <alignment horizontal="center" vertical="center"/>
      <protection/>
    </xf>
    <xf numFmtId="1" fontId="31" fillId="0" borderId="45" xfId="52" applyNumberFormat="1" applyFont="1" applyFill="1" applyBorder="1" applyAlignment="1">
      <alignment horizontal="center" vertical="center"/>
      <protection/>
    </xf>
    <xf numFmtId="0" fontId="31" fillId="0" borderId="15" xfId="52" applyFont="1" applyFill="1" applyBorder="1" applyAlignment="1">
      <alignment horizontal="center" vertical="center"/>
      <protection/>
    </xf>
    <xf numFmtId="0" fontId="32" fillId="0" borderId="15" xfId="52" applyFont="1" applyFill="1" applyBorder="1" applyAlignment="1">
      <alignment horizontal="center" vertical="center" wrapText="1"/>
      <protection/>
    </xf>
    <xf numFmtId="0" fontId="31" fillId="0" borderId="16" xfId="52" applyFont="1" applyFill="1" applyBorder="1" applyAlignment="1">
      <alignment horizontal="center" vertical="center"/>
      <protection/>
    </xf>
    <xf numFmtId="1" fontId="31" fillId="0" borderId="16" xfId="52" applyNumberFormat="1" applyFont="1" applyFill="1" applyBorder="1" applyAlignment="1">
      <alignment horizontal="center" vertical="center"/>
      <protection/>
    </xf>
    <xf numFmtId="1" fontId="31" fillId="0" borderId="17" xfId="52" applyNumberFormat="1" applyFont="1" applyFill="1" applyBorder="1" applyAlignment="1">
      <alignment horizontal="center" vertical="center"/>
      <protection/>
    </xf>
    <xf numFmtId="1" fontId="31" fillId="0" borderId="13" xfId="52" applyNumberFormat="1" applyFont="1" applyFill="1" applyBorder="1" applyAlignment="1">
      <alignment horizontal="center" vertical="center"/>
      <protection/>
    </xf>
    <xf numFmtId="1" fontId="31" fillId="0" borderId="14" xfId="52" applyNumberFormat="1" applyFont="1" applyFill="1" applyBorder="1" applyAlignment="1">
      <alignment horizontal="center" vertical="center"/>
      <protection/>
    </xf>
    <xf numFmtId="1" fontId="31" fillId="0" borderId="18" xfId="52" applyNumberFormat="1" applyFont="1" applyFill="1" applyBorder="1" applyAlignment="1">
      <alignment horizontal="center" vertical="center"/>
      <protection/>
    </xf>
    <xf numFmtId="0" fontId="31" fillId="0" borderId="0" xfId="52" applyFont="1" applyFill="1" applyAlignment="1">
      <alignment vertical="center"/>
      <protection/>
    </xf>
    <xf numFmtId="0" fontId="31" fillId="0" borderId="0" xfId="52" applyFont="1" applyFill="1" applyAlignment="1">
      <alignment horizontal="right" vertical="center"/>
      <protection/>
    </xf>
    <xf numFmtId="0" fontId="35" fillId="0" borderId="0" xfId="52" applyFont="1" applyFill="1" applyBorder="1" applyAlignment="1">
      <alignment horizontal="center" vertical="center"/>
      <protection/>
    </xf>
    <xf numFmtId="0" fontId="35" fillId="0" borderId="0" xfId="52" applyNumberFormat="1" applyFont="1" applyFill="1" applyBorder="1" applyAlignment="1">
      <alignment vertical="center"/>
      <protection/>
    </xf>
    <xf numFmtId="1" fontId="35" fillId="0" borderId="0" xfId="52" applyNumberFormat="1" applyFont="1" applyFill="1" applyBorder="1" applyAlignment="1">
      <alignment horizontal="center" vertical="center"/>
      <protection/>
    </xf>
    <xf numFmtId="2" fontId="35" fillId="0" borderId="0" xfId="52" applyNumberFormat="1" applyFont="1" applyFill="1" applyBorder="1" applyAlignment="1">
      <alignment horizontal="center" vertical="center"/>
      <protection/>
    </xf>
    <xf numFmtId="1" fontId="31" fillId="0" borderId="0" xfId="52" applyNumberFormat="1" applyFont="1" applyFill="1" applyBorder="1" applyAlignment="1">
      <alignment vertical="center"/>
      <protection/>
    </xf>
    <xf numFmtId="0" fontId="30" fillId="0" borderId="0" xfId="52" applyFont="1" applyFill="1" applyBorder="1" applyAlignment="1">
      <alignment horizontal="center"/>
      <protection/>
    </xf>
    <xf numFmtId="1" fontId="30" fillId="0" borderId="0" xfId="52" applyNumberFormat="1" applyFont="1" applyFill="1">
      <alignment/>
      <protection/>
    </xf>
    <xf numFmtId="1" fontId="30" fillId="0" borderId="0" xfId="52" applyNumberFormat="1" applyFont="1" applyFill="1" applyAlignment="1">
      <alignment horizontal="center"/>
      <protection/>
    </xf>
    <xf numFmtId="0" fontId="30" fillId="0" borderId="0" xfId="52" applyFont="1" applyFill="1" applyAlignment="1">
      <alignment horizontal="right"/>
      <protection/>
    </xf>
    <xf numFmtId="0" fontId="36" fillId="0" borderId="0" xfId="52" applyFont="1" applyFill="1" applyBorder="1" applyAlignment="1">
      <alignment horizontal="center"/>
      <protection/>
    </xf>
    <xf numFmtId="0" fontId="36" fillId="0" borderId="0" xfId="52" applyNumberFormat="1" applyFont="1" applyFill="1" applyBorder="1">
      <alignment/>
      <protection/>
    </xf>
    <xf numFmtId="1" fontId="36" fillId="0" borderId="0" xfId="52" applyNumberFormat="1" applyFont="1" applyFill="1" applyBorder="1" applyAlignment="1">
      <alignment horizontal="center"/>
      <protection/>
    </xf>
    <xf numFmtId="2" fontId="36" fillId="0" borderId="0" xfId="52" applyNumberFormat="1" applyFont="1" applyFill="1" applyBorder="1" applyAlignment="1">
      <alignment horizontal="center"/>
      <protection/>
    </xf>
    <xf numFmtId="0" fontId="31" fillId="0" borderId="14" xfId="52" applyFont="1" applyFill="1" applyBorder="1" applyAlignment="1">
      <alignment horizontal="center" vertical="center"/>
      <protection/>
    </xf>
    <xf numFmtId="49" fontId="31" fillId="0" borderId="14" xfId="52" applyNumberFormat="1" applyFont="1" applyFill="1" applyBorder="1" applyAlignment="1">
      <alignment horizontal="center" vertical="center"/>
      <protection/>
    </xf>
    <xf numFmtId="2" fontId="31" fillId="0" borderId="14" xfId="52" applyNumberFormat="1" applyFont="1" applyFill="1" applyBorder="1" applyAlignment="1">
      <alignment horizontal="center" vertical="center"/>
      <protection/>
    </xf>
    <xf numFmtId="1" fontId="30" fillId="0" borderId="0" xfId="52" applyNumberFormat="1" applyFont="1" applyFill="1" applyBorder="1">
      <alignment/>
      <protection/>
    </xf>
    <xf numFmtId="1" fontId="31" fillId="0" borderId="46" xfId="52" applyNumberFormat="1" applyFont="1" applyFill="1" applyBorder="1" applyAlignment="1">
      <alignment horizontal="center" vertical="center"/>
      <protection/>
    </xf>
    <xf numFmtId="1" fontId="31" fillId="0" borderId="47" xfId="52" applyNumberFormat="1" applyFont="1" applyFill="1" applyBorder="1" applyAlignment="1">
      <alignment horizontal="center" vertical="center"/>
      <protection/>
    </xf>
    <xf numFmtId="1" fontId="31" fillId="0" borderId="48" xfId="52" applyNumberFormat="1" applyFont="1" applyFill="1" applyBorder="1" applyAlignment="1">
      <alignment horizontal="center" vertical="center"/>
      <protection/>
    </xf>
    <xf numFmtId="0" fontId="31" fillId="0" borderId="49" xfId="0" applyFont="1" applyFill="1" applyBorder="1" applyAlignment="1">
      <alignment vertical="center" wrapText="1"/>
    </xf>
    <xf numFmtId="0" fontId="31" fillId="0" borderId="19" xfId="0" applyFont="1" applyFill="1" applyBorder="1" applyAlignment="1">
      <alignment vertical="center" wrapText="1"/>
    </xf>
    <xf numFmtId="1" fontId="28" fillId="0" borderId="0" xfId="52" applyNumberFormat="1" applyFont="1" applyFill="1">
      <alignment/>
      <protection/>
    </xf>
    <xf numFmtId="1" fontId="37" fillId="0" borderId="0" xfId="52" applyNumberFormat="1" applyFont="1" applyFill="1">
      <alignment/>
      <protection/>
    </xf>
    <xf numFmtId="1" fontId="28" fillId="0" borderId="0" xfId="52" applyNumberFormat="1" applyFont="1" applyFill="1" applyBorder="1">
      <alignment/>
      <protection/>
    </xf>
    <xf numFmtId="0" fontId="29" fillId="0" borderId="0" xfId="52" applyFont="1" applyFill="1" applyBorder="1" applyAlignment="1">
      <alignment horizontal="center"/>
      <protection/>
    </xf>
    <xf numFmtId="0" fontId="31" fillId="0" borderId="0" xfId="52" applyFont="1" applyFill="1" applyBorder="1" applyAlignment="1">
      <alignment vertical="center" wrapText="1"/>
      <protection/>
    </xf>
    <xf numFmtId="0" fontId="31" fillId="0" borderId="23" xfId="52" applyFont="1" applyFill="1" applyBorder="1" applyAlignment="1">
      <alignment horizontal="center" vertical="center"/>
      <protection/>
    </xf>
    <xf numFmtId="0" fontId="31" fillId="0" borderId="13" xfId="52" applyFont="1" applyFill="1" applyBorder="1" applyAlignment="1">
      <alignment horizontal="center" vertical="center"/>
      <protection/>
    </xf>
    <xf numFmtId="49" fontId="31" fillId="0" borderId="13" xfId="52" applyNumberFormat="1" applyFont="1" applyFill="1" applyBorder="1" applyAlignment="1">
      <alignment horizontal="center" vertical="center"/>
      <protection/>
    </xf>
    <xf numFmtId="0" fontId="31" fillId="0" borderId="41" xfId="52" applyFont="1" applyFill="1" applyBorder="1" applyAlignment="1">
      <alignment horizontal="center" vertical="center"/>
      <protection/>
    </xf>
    <xf numFmtId="0" fontId="31" fillId="0" borderId="37" xfId="52" applyFont="1" applyFill="1" applyBorder="1" applyAlignment="1">
      <alignment horizontal="center" vertical="center"/>
      <protection/>
    </xf>
    <xf numFmtId="0" fontId="31" fillId="0" borderId="50" xfId="52" applyFont="1" applyFill="1" applyBorder="1" applyAlignment="1">
      <alignment horizontal="center" vertical="center"/>
      <protection/>
    </xf>
    <xf numFmtId="0" fontId="31" fillId="0" borderId="51" xfId="52" applyFont="1" applyFill="1" applyBorder="1" applyAlignment="1">
      <alignment horizontal="center" vertical="center"/>
      <protection/>
    </xf>
    <xf numFmtId="0" fontId="31" fillId="0" borderId="49" xfId="52" applyFont="1" applyFill="1" applyBorder="1" applyAlignment="1">
      <alignment horizontal="center" vertical="center"/>
      <protection/>
    </xf>
    <xf numFmtId="0" fontId="31" fillId="0" borderId="52" xfId="52" applyFont="1" applyFill="1" applyBorder="1" applyAlignment="1">
      <alignment horizontal="center" vertical="center"/>
      <protection/>
    </xf>
    <xf numFmtId="0" fontId="31" fillId="0" borderId="27" xfId="52" applyFont="1" applyFill="1" applyBorder="1" applyAlignment="1">
      <alignment horizontal="center" vertical="center" wrapText="1"/>
      <protection/>
    </xf>
    <xf numFmtId="0" fontId="31" fillId="0" borderId="22" xfId="52" applyFont="1" applyFill="1" applyBorder="1" applyAlignment="1">
      <alignment horizontal="center" vertical="center" wrapText="1"/>
      <protection/>
    </xf>
    <xf numFmtId="0" fontId="31" fillId="0" borderId="0" xfId="52" applyFont="1" applyFill="1" applyBorder="1" applyAlignment="1">
      <alignment horizontal="center" vertical="center" wrapText="1"/>
      <protection/>
    </xf>
    <xf numFmtId="1" fontId="31" fillId="0" borderId="27" xfId="52" applyNumberFormat="1" applyFont="1" applyFill="1" applyBorder="1" applyAlignment="1">
      <alignment horizontal="center" vertical="center" wrapText="1"/>
      <protection/>
    </xf>
    <xf numFmtId="1" fontId="31" fillId="0" borderId="23" xfId="52" applyNumberFormat="1" applyFont="1" applyFill="1" applyBorder="1" applyAlignment="1">
      <alignment horizontal="center" vertical="center" wrapText="1"/>
      <protection/>
    </xf>
    <xf numFmtId="1" fontId="31" fillId="0" borderId="28" xfId="52" applyNumberFormat="1" applyFont="1" applyFill="1" applyBorder="1" applyAlignment="1">
      <alignment horizontal="center" vertical="center" wrapText="1"/>
      <protection/>
    </xf>
    <xf numFmtId="1" fontId="31" fillId="0" borderId="22" xfId="52" applyNumberFormat="1" applyFont="1" applyFill="1" applyBorder="1" applyAlignment="1">
      <alignment horizontal="center" vertical="center" wrapText="1"/>
      <protection/>
    </xf>
    <xf numFmtId="0" fontId="31" fillId="0" borderId="20" xfId="52" applyFont="1" applyFill="1" applyBorder="1" applyAlignment="1">
      <alignment horizontal="center" vertical="center" wrapText="1"/>
      <protection/>
    </xf>
    <xf numFmtId="0" fontId="31" fillId="0" borderId="21" xfId="52" applyFont="1" applyFill="1" applyBorder="1" applyAlignment="1">
      <alignment horizontal="center" vertical="center" wrapText="1"/>
      <protection/>
    </xf>
    <xf numFmtId="1" fontId="31" fillId="0" borderId="20" xfId="52" applyNumberFormat="1" applyFont="1" applyFill="1" applyBorder="1" applyAlignment="1">
      <alignment horizontal="center" vertical="center" wrapText="1"/>
      <protection/>
    </xf>
    <xf numFmtId="1" fontId="31" fillId="0" borderId="24" xfId="52" applyNumberFormat="1" applyFont="1" applyFill="1" applyBorder="1" applyAlignment="1">
      <alignment horizontal="center" vertical="center" wrapText="1"/>
      <protection/>
    </xf>
    <xf numFmtId="1" fontId="31" fillId="0" borderId="29" xfId="52" applyNumberFormat="1" applyFont="1" applyFill="1" applyBorder="1" applyAlignment="1">
      <alignment horizontal="center" vertical="center" wrapText="1"/>
      <protection/>
    </xf>
    <xf numFmtId="2" fontId="31" fillId="0" borderId="21" xfId="52" applyNumberFormat="1" applyFont="1" applyFill="1" applyBorder="1" applyAlignment="1">
      <alignment horizontal="center" vertical="center" wrapText="1"/>
      <protection/>
    </xf>
    <xf numFmtId="1" fontId="31" fillId="0" borderId="21" xfId="52" applyNumberFormat="1" applyFont="1" applyFill="1" applyBorder="1" applyAlignment="1">
      <alignment horizontal="center" vertical="center" wrapText="1"/>
      <protection/>
    </xf>
    <xf numFmtId="0" fontId="31" fillId="0" borderId="37" xfId="52" applyFont="1" applyFill="1" applyBorder="1" applyAlignment="1">
      <alignment horizontal="center" vertical="center" wrapText="1"/>
      <protection/>
    </xf>
    <xf numFmtId="1" fontId="31" fillId="0" borderId="37" xfId="52" applyNumberFormat="1" applyFont="1" applyFill="1" applyBorder="1" applyAlignment="1">
      <alignment horizontal="center" vertical="center" wrapText="1"/>
      <protection/>
    </xf>
    <xf numFmtId="1" fontId="31" fillId="0" borderId="38" xfId="52" applyNumberFormat="1" applyFont="1" applyFill="1" applyBorder="1" applyAlignment="1">
      <alignment horizontal="center" vertical="center" wrapText="1"/>
      <protection/>
    </xf>
    <xf numFmtId="1" fontId="31" fillId="0" borderId="40" xfId="52" applyNumberFormat="1" applyFont="1" applyFill="1" applyBorder="1" applyAlignment="1">
      <alignment horizontal="center" vertical="center" wrapText="1"/>
      <protection/>
    </xf>
    <xf numFmtId="1" fontId="31" fillId="0" borderId="39" xfId="52" applyNumberFormat="1" applyFont="1" applyFill="1" applyBorder="1" applyAlignment="1">
      <alignment horizontal="center" vertical="center" wrapText="1"/>
      <protection/>
    </xf>
    <xf numFmtId="0" fontId="31" fillId="0" borderId="16" xfId="52" applyFont="1" applyFill="1" applyBorder="1" applyAlignment="1">
      <alignment horizontal="center" vertical="center" wrapText="1"/>
      <protection/>
    </xf>
    <xf numFmtId="49" fontId="31" fillId="0" borderId="16" xfId="52" applyNumberFormat="1" applyFont="1" applyFill="1" applyBorder="1" applyAlignment="1">
      <alignment horizontal="center" vertical="center" wrapText="1"/>
      <protection/>
    </xf>
    <xf numFmtId="1" fontId="31" fillId="0" borderId="16" xfId="52" applyNumberFormat="1" applyFont="1" applyFill="1" applyBorder="1" applyAlignment="1">
      <alignment horizontal="center" vertical="center" wrapText="1"/>
      <protection/>
    </xf>
    <xf numFmtId="1" fontId="31" fillId="0" borderId="13" xfId="52" applyNumberFormat="1" applyFont="1" applyFill="1" applyBorder="1" applyAlignment="1">
      <alignment horizontal="center" vertical="center" wrapText="1"/>
      <protection/>
    </xf>
    <xf numFmtId="1" fontId="31" fillId="0" borderId="18" xfId="52" applyNumberFormat="1" applyFont="1" applyFill="1" applyBorder="1" applyAlignment="1">
      <alignment horizontal="center" vertical="center" wrapText="1"/>
      <protection/>
    </xf>
    <xf numFmtId="2" fontId="31" fillId="0" borderId="14" xfId="52" applyNumberFormat="1" applyFont="1" applyFill="1" applyBorder="1" applyAlignment="1">
      <alignment horizontal="center" vertical="center" wrapText="1"/>
      <protection/>
    </xf>
    <xf numFmtId="1" fontId="31" fillId="0" borderId="14" xfId="52" applyNumberFormat="1" applyFont="1" applyFill="1" applyBorder="1" applyAlignment="1">
      <alignment horizontal="center" vertical="center" wrapText="1"/>
      <protection/>
    </xf>
    <xf numFmtId="1" fontId="30" fillId="0" borderId="23" xfId="52" applyNumberFormat="1" applyFont="1" applyFill="1" applyBorder="1" applyAlignment="1">
      <alignment horizontal="center"/>
      <protection/>
    </xf>
    <xf numFmtId="1" fontId="30" fillId="0" borderId="22" xfId="52" applyNumberFormat="1" applyFont="1" applyFill="1" applyBorder="1" applyAlignment="1">
      <alignment horizontal="center"/>
      <protection/>
    </xf>
    <xf numFmtId="1" fontId="30" fillId="0" borderId="24" xfId="52" applyNumberFormat="1" applyFont="1" applyFill="1" applyBorder="1" applyAlignment="1">
      <alignment horizontal="center"/>
      <protection/>
    </xf>
    <xf numFmtId="1" fontId="30" fillId="0" borderId="21" xfId="52" applyNumberFormat="1" applyFont="1" applyFill="1" applyBorder="1" applyAlignment="1">
      <alignment horizontal="center"/>
      <protection/>
    </xf>
    <xf numFmtId="1" fontId="30" fillId="0" borderId="13" xfId="52" applyNumberFormat="1" applyFont="1" applyFill="1" applyBorder="1" applyAlignment="1">
      <alignment horizontal="center"/>
      <protection/>
    </xf>
    <xf numFmtId="1" fontId="30" fillId="0" borderId="14" xfId="52" applyNumberFormat="1" applyFont="1" applyFill="1" applyBorder="1" applyAlignment="1">
      <alignment horizontal="center"/>
      <protection/>
    </xf>
    <xf numFmtId="0" fontId="31" fillId="0" borderId="53" xfId="52" applyFont="1" applyFill="1" applyBorder="1" applyAlignment="1">
      <alignment vertical="center" wrapText="1"/>
      <protection/>
    </xf>
    <xf numFmtId="0" fontId="31" fillId="0" borderId="23" xfId="52" applyNumberFormat="1" applyFont="1" applyFill="1" applyBorder="1" applyAlignment="1">
      <alignment horizontal="center" vertical="center"/>
      <protection/>
    </xf>
    <xf numFmtId="0" fontId="31" fillId="0" borderId="24" xfId="52" applyNumberFormat="1" applyFont="1" applyFill="1" applyBorder="1" applyAlignment="1">
      <alignment horizontal="center" vertical="center"/>
      <protection/>
    </xf>
    <xf numFmtId="0" fontId="31" fillId="0" borderId="13" xfId="52" applyNumberFormat="1" applyFont="1" applyFill="1" applyBorder="1" applyAlignment="1">
      <alignment horizontal="center" vertical="center"/>
      <protection/>
    </xf>
    <xf numFmtId="0" fontId="31" fillId="0" borderId="24" xfId="52" applyFont="1" applyFill="1" applyBorder="1" applyAlignment="1">
      <alignment horizontal="center" vertical="center" wrapText="1"/>
      <protection/>
    </xf>
    <xf numFmtId="0" fontId="31" fillId="0" borderId="54" xfId="52" applyFont="1" applyFill="1" applyBorder="1" applyAlignment="1">
      <alignment horizontal="center" vertical="center" wrapText="1"/>
      <protection/>
    </xf>
    <xf numFmtId="0" fontId="31" fillId="0" borderId="55" xfId="52" applyFont="1" applyFill="1" applyBorder="1" applyAlignment="1">
      <alignment vertical="center"/>
      <protection/>
    </xf>
    <xf numFmtId="0" fontId="31" fillId="0" borderId="23" xfId="52" applyFont="1" applyFill="1" applyBorder="1" applyAlignment="1">
      <alignment horizontal="center" vertical="center" wrapText="1"/>
      <protection/>
    </xf>
    <xf numFmtId="49" fontId="31" fillId="0" borderId="13" xfId="52" applyNumberFormat="1" applyFont="1" applyFill="1" applyBorder="1" applyAlignment="1">
      <alignment horizontal="center" vertical="center" wrapText="1"/>
      <protection/>
    </xf>
    <xf numFmtId="0" fontId="31" fillId="0" borderId="13" xfId="52" applyFont="1" applyFill="1" applyBorder="1" applyAlignment="1">
      <alignment horizontal="center" vertical="center" wrapText="1"/>
      <protection/>
    </xf>
    <xf numFmtId="0" fontId="31" fillId="0" borderId="14" xfId="52" applyFont="1" applyFill="1" applyBorder="1" applyAlignment="1">
      <alignment horizontal="center" vertical="center" wrapText="1"/>
      <protection/>
    </xf>
    <xf numFmtId="0" fontId="31" fillId="0" borderId="18" xfId="52" applyFont="1" applyFill="1" applyBorder="1" applyAlignment="1">
      <alignment horizontal="center" vertical="center"/>
      <protection/>
    </xf>
    <xf numFmtId="1" fontId="31" fillId="0" borderId="21" xfId="52" applyNumberFormat="1" applyFont="1" applyFill="1" applyBorder="1" applyAlignment="1">
      <alignment horizontal="center"/>
      <protection/>
    </xf>
    <xf numFmtId="0" fontId="31" fillId="0" borderId="26" xfId="52" applyFont="1" applyFill="1" applyBorder="1" applyAlignment="1">
      <alignment horizontal="center" vertical="center"/>
      <protection/>
    </xf>
    <xf numFmtId="0" fontId="31" fillId="0" borderId="55" xfId="52" applyFont="1" applyFill="1" applyBorder="1" applyAlignment="1">
      <alignment horizontal="center" vertical="center"/>
      <protection/>
    </xf>
    <xf numFmtId="1" fontId="31" fillId="0" borderId="26" xfId="52" applyNumberFormat="1" applyFont="1" applyFill="1" applyBorder="1" applyAlignment="1">
      <alignment horizontal="center" vertical="center"/>
      <protection/>
    </xf>
    <xf numFmtId="1" fontId="31" fillId="0" borderId="55" xfId="52" applyNumberFormat="1" applyFont="1" applyFill="1" applyBorder="1" applyAlignment="1">
      <alignment horizontal="center" vertical="center"/>
      <protection/>
    </xf>
    <xf numFmtId="1" fontId="31" fillId="0" borderId="27" xfId="52" applyNumberFormat="1" applyFont="1" applyFill="1" applyBorder="1" applyAlignment="1">
      <alignment horizontal="center"/>
      <protection/>
    </xf>
    <xf numFmtId="1" fontId="31" fillId="0" borderId="20" xfId="52" applyNumberFormat="1" applyFont="1" applyFill="1" applyBorder="1" applyAlignment="1">
      <alignment horizontal="center"/>
      <protection/>
    </xf>
    <xf numFmtId="1" fontId="30" fillId="0" borderId="26" xfId="52" applyNumberFormat="1" applyFont="1" applyFill="1" applyBorder="1" applyAlignment="1">
      <alignment horizontal="center"/>
      <protection/>
    </xf>
    <xf numFmtId="1" fontId="30" fillId="0" borderId="55" xfId="52" applyNumberFormat="1" applyFont="1" applyFill="1" applyBorder="1" applyAlignment="1">
      <alignment horizontal="center"/>
      <protection/>
    </xf>
    <xf numFmtId="1" fontId="30" fillId="0" borderId="27" xfId="52" applyNumberFormat="1" applyFont="1" applyFill="1" applyBorder="1" applyAlignment="1">
      <alignment horizontal="center"/>
      <protection/>
    </xf>
    <xf numFmtId="1" fontId="30" fillId="0" borderId="20" xfId="52" applyNumberFormat="1" applyFont="1" applyFill="1" applyBorder="1" applyAlignment="1">
      <alignment horizontal="center"/>
      <protection/>
    </xf>
    <xf numFmtId="1" fontId="30" fillId="0" borderId="16" xfId="52" applyNumberFormat="1" applyFont="1" applyFill="1" applyBorder="1" applyAlignment="1">
      <alignment horizontal="center"/>
      <protection/>
    </xf>
    <xf numFmtId="0" fontId="31" fillId="0" borderId="51" xfId="0" applyFont="1" applyFill="1" applyBorder="1" applyAlignment="1">
      <alignment horizontal="left" vertical="center" wrapText="1"/>
    </xf>
    <xf numFmtId="0" fontId="31" fillId="0" borderId="27" xfId="52" applyNumberFormat="1" applyFont="1" applyFill="1" applyBorder="1" applyAlignment="1">
      <alignment horizontal="center" vertical="center"/>
      <protection/>
    </xf>
    <xf numFmtId="0" fontId="31" fillId="0" borderId="20" xfId="52" applyNumberFormat="1" applyFont="1" applyFill="1" applyBorder="1" applyAlignment="1">
      <alignment horizontal="center" vertical="center"/>
      <protection/>
    </xf>
    <xf numFmtId="0" fontId="31" fillId="0" borderId="16" xfId="52" applyNumberFormat="1" applyFont="1" applyFill="1" applyBorder="1" applyAlignment="1">
      <alignment horizontal="center" vertical="center"/>
      <protection/>
    </xf>
    <xf numFmtId="0" fontId="31" fillId="0" borderId="20" xfId="52" applyNumberFormat="1" applyFont="1" applyFill="1" applyBorder="1" applyAlignment="1">
      <alignment horizontal="center" vertical="center" wrapText="1"/>
      <protection/>
    </xf>
    <xf numFmtId="0" fontId="31" fillId="0" borderId="24" xfId="52" applyNumberFormat="1" applyFont="1" applyFill="1" applyBorder="1" applyAlignment="1">
      <alignment horizontal="center" vertical="center" wrapText="1"/>
      <protection/>
    </xf>
    <xf numFmtId="1" fontId="9" fillId="0" borderId="0" xfId="52" applyNumberFormat="1" applyFont="1" applyFill="1" applyBorder="1" applyAlignment="1">
      <alignment horizontal="center"/>
      <protection/>
    </xf>
    <xf numFmtId="1" fontId="31" fillId="0" borderId="0" xfId="52" applyNumberFormat="1" applyFont="1" applyFill="1" applyAlignment="1">
      <alignment horizontal="center" vertical="center" wrapText="1"/>
      <protection/>
    </xf>
    <xf numFmtId="1" fontId="31" fillId="0" borderId="0" xfId="52" applyNumberFormat="1" applyFont="1" applyFill="1" applyBorder="1" applyAlignment="1">
      <alignment horizontal="center" vertical="center" wrapText="1"/>
      <protection/>
    </xf>
    <xf numFmtId="1" fontId="31" fillId="0" borderId="56" xfId="52" applyNumberFormat="1" applyFont="1" applyFill="1" applyBorder="1" applyAlignment="1">
      <alignment horizontal="center" vertical="center"/>
      <protection/>
    </xf>
    <xf numFmtId="1" fontId="31" fillId="0" borderId="0" xfId="52" applyNumberFormat="1" applyFont="1" applyFill="1" applyBorder="1" applyAlignment="1">
      <alignment horizontal="center" vertical="center"/>
      <protection/>
    </xf>
    <xf numFmtId="0" fontId="31" fillId="0" borderId="27" xfId="52" applyNumberFormat="1" applyFont="1" applyFill="1" applyBorder="1" applyAlignment="1">
      <alignment horizontal="center" vertical="center" wrapText="1"/>
      <protection/>
    </xf>
    <xf numFmtId="0" fontId="31" fillId="0" borderId="23" xfId="52" applyNumberFormat="1" applyFont="1" applyFill="1" applyBorder="1" applyAlignment="1">
      <alignment horizontal="center" vertical="center" wrapText="1"/>
      <protection/>
    </xf>
    <xf numFmtId="0" fontId="3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31" fillId="0" borderId="0" xfId="0" applyFont="1" applyFill="1" applyAlignment="1">
      <alignment/>
    </xf>
    <xf numFmtId="0" fontId="29" fillId="0" borderId="0" xfId="0" applyFont="1" applyFill="1" applyAlignment="1">
      <alignment/>
    </xf>
    <xf numFmtId="10" fontId="29" fillId="0" borderId="0" xfId="0" applyNumberFormat="1" applyFont="1" applyFill="1" applyAlignment="1">
      <alignment/>
    </xf>
    <xf numFmtId="0" fontId="29" fillId="0" borderId="24" xfId="52" applyNumberFormat="1" applyFont="1" applyFill="1" applyBorder="1" applyAlignment="1">
      <alignment horizontal="center" vertical="center"/>
      <protection/>
    </xf>
    <xf numFmtId="0" fontId="7" fillId="0" borderId="57" xfId="0" applyFont="1" applyFill="1" applyBorder="1" applyAlignment="1">
      <alignment horizontal="center" vertical="center"/>
    </xf>
    <xf numFmtId="1" fontId="38" fillId="0" borderId="0" xfId="52" applyNumberFormat="1" applyFont="1" applyFill="1" applyBorder="1">
      <alignment/>
      <protection/>
    </xf>
    <xf numFmtId="1" fontId="39" fillId="0" borderId="0" xfId="52" applyNumberFormat="1" applyFont="1" applyFill="1" applyBorder="1" applyAlignment="1">
      <alignment horizontal="center" vertical="center"/>
      <protection/>
    </xf>
    <xf numFmtId="0" fontId="9" fillId="0" borderId="54" xfId="52" applyFont="1" applyFill="1" applyBorder="1" applyAlignment="1">
      <alignment horizontal="center"/>
      <protection/>
    </xf>
    <xf numFmtId="0" fontId="9" fillId="0" borderId="58" xfId="52" applyFont="1" applyFill="1" applyBorder="1" applyAlignment="1">
      <alignment horizontal="center"/>
      <protection/>
    </xf>
    <xf numFmtId="0" fontId="9" fillId="0" borderId="59" xfId="52" applyFont="1" applyFill="1" applyBorder="1" applyAlignment="1">
      <alignment horizontal="center"/>
      <protection/>
    </xf>
    <xf numFmtId="0" fontId="9" fillId="0" borderId="60" xfId="52" applyFont="1" applyFill="1" applyBorder="1" applyAlignment="1">
      <alignment horizontal="center"/>
      <protection/>
    </xf>
    <xf numFmtId="0" fontId="9" fillId="0" borderId="12" xfId="52" applyFont="1" applyFill="1" applyBorder="1" applyAlignment="1">
      <alignment horizontal="center"/>
      <protection/>
    </xf>
    <xf numFmtId="0" fontId="0" fillId="0" borderId="0" xfId="52" applyFill="1" applyBorder="1" applyAlignment="1">
      <alignment horizontal="center" vertical="center"/>
      <protection/>
    </xf>
    <xf numFmtId="0" fontId="31" fillId="0" borderId="34" xfId="52" applyFont="1" applyFill="1" applyBorder="1" applyAlignment="1">
      <alignment horizontal="center" vertical="center"/>
      <protection/>
    </xf>
    <xf numFmtId="0" fontId="9" fillId="0" borderId="10" xfId="52" applyFont="1" applyFill="1" applyBorder="1" applyAlignment="1">
      <alignment horizontal="right"/>
      <protection/>
    </xf>
    <xf numFmtId="0" fontId="9" fillId="0" borderId="61" xfId="52" applyFont="1" applyFill="1" applyBorder="1">
      <alignment/>
      <protection/>
    </xf>
    <xf numFmtId="0" fontId="19" fillId="0" borderId="10" xfId="52" applyFont="1" applyFill="1" applyBorder="1" applyAlignment="1">
      <alignment horizontal="center"/>
      <protection/>
    </xf>
    <xf numFmtId="0" fontId="19" fillId="0" borderId="10" xfId="52" applyNumberFormat="1" applyFont="1" applyFill="1" applyBorder="1">
      <alignment/>
      <protection/>
    </xf>
    <xf numFmtId="0" fontId="19" fillId="0" borderId="61" xfId="52" applyFont="1" applyFill="1" applyBorder="1" applyAlignment="1">
      <alignment horizontal="center"/>
      <protection/>
    </xf>
    <xf numFmtId="1" fontId="19" fillId="0" borderId="10" xfId="52" applyNumberFormat="1" applyFont="1" applyFill="1" applyBorder="1" applyAlignment="1">
      <alignment horizontal="center"/>
      <protection/>
    </xf>
    <xf numFmtId="2" fontId="19" fillId="0" borderId="10" xfId="52" applyNumberFormat="1" applyFont="1" applyFill="1" applyBorder="1" applyAlignment="1">
      <alignment horizontal="center"/>
      <protection/>
    </xf>
    <xf numFmtId="0" fontId="9" fillId="0" borderId="61" xfId="52" applyFont="1" applyFill="1" applyBorder="1" applyAlignment="1">
      <alignment horizontal="center"/>
      <protection/>
    </xf>
    <xf numFmtId="1" fontId="9" fillId="0" borderId="10" xfId="52" applyNumberFormat="1" applyFont="1" applyFill="1" applyBorder="1" applyAlignment="1">
      <alignment horizontal="center"/>
      <protection/>
    </xf>
    <xf numFmtId="1" fontId="9" fillId="0" borderId="62" xfId="52" applyNumberFormat="1" applyFont="1" applyFill="1" applyBorder="1" applyAlignment="1">
      <alignment horizontal="center"/>
      <protection/>
    </xf>
    <xf numFmtId="1" fontId="9" fillId="0" borderId="61" xfId="52" applyNumberFormat="1" applyFont="1" applyFill="1" applyBorder="1">
      <alignment/>
      <protection/>
    </xf>
    <xf numFmtId="1" fontId="9" fillId="0" borderId="10" xfId="52" applyNumberFormat="1" applyFont="1" applyFill="1" applyBorder="1">
      <alignment/>
      <protection/>
    </xf>
    <xf numFmtId="1" fontId="30" fillId="0" borderId="10" xfId="52" applyNumberFormat="1" applyFont="1" applyFill="1" applyBorder="1">
      <alignment/>
      <protection/>
    </xf>
    <xf numFmtId="0" fontId="31" fillId="0" borderId="0" xfId="0" applyFont="1" applyFill="1" applyBorder="1" applyAlignment="1">
      <alignment/>
    </xf>
    <xf numFmtId="0" fontId="41" fillId="0" borderId="25" xfId="52" applyFont="1" applyFill="1" applyBorder="1" applyAlignment="1">
      <alignment horizontal="center" vertical="center"/>
      <protection/>
    </xf>
    <xf numFmtId="0" fontId="41" fillId="0" borderId="31" xfId="52" applyFont="1" applyFill="1" applyBorder="1" applyAlignment="1">
      <alignment horizontal="center" vertical="center"/>
      <protection/>
    </xf>
    <xf numFmtId="0" fontId="41" fillId="0" borderId="63" xfId="52" applyFont="1" applyFill="1" applyBorder="1" applyAlignment="1">
      <alignment horizontal="center" vertical="center" wrapText="1"/>
      <protection/>
    </xf>
    <xf numFmtId="0" fontId="40" fillId="0" borderId="64" xfId="52" applyFont="1" applyFill="1" applyBorder="1" applyAlignment="1">
      <alignment vertical="center" wrapText="1"/>
      <protection/>
    </xf>
    <xf numFmtId="0" fontId="41" fillId="0" borderId="31" xfId="52" applyFont="1" applyFill="1" applyBorder="1" applyAlignment="1">
      <alignment horizontal="center" vertical="center" wrapText="1"/>
      <protection/>
    </xf>
    <xf numFmtId="0" fontId="40" fillId="0" borderId="65" xfId="52" applyFont="1" applyFill="1" applyBorder="1" applyAlignment="1">
      <alignment vertical="center" wrapText="1"/>
      <protection/>
    </xf>
    <xf numFmtId="0" fontId="40" fillId="0" borderId="66" xfId="52" applyFont="1" applyFill="1" applyBorder="1" applyAlignment="1">
      <alignment vertical="center" wrapText="1"/>
      <protection/>
    </xf>
    <xf numFmtId="0" fontId="40" fillId="0" borderId="36" xfId="52" applyFont="1" applyFill="1" applyBorder="1" applyAlignment="1">
      <alignment vertical="center" wrapText="1"/>
      <protection/>
    </xf>
    <xf numFmtId="0" fontId="41" fillId="0" borderId="67" xfId="52" applyFont="1" applyFill="1" applyBorder="1" applyAlignment="1">
      <alignment horizontal="center" vertical="center"/>
      <protection/>
    </xf>
    <xf numFmtId="0" fontId="43" fillId="0" borderId="0" xfId="0" applyFont="1" applyFill="1" applyAlignment="1">
      <alignment/>
    </xf>
    <xf numFmtId="0" fontId="42" fillId="0" borderId="0" xfId="52" applyFont="1" applyFill="1" applyBorder="1" applyAlignment="1">
      <alignment horizontal="center"/>
      <protection/>
    </xf>
    <xf numFmtId="0" fontId="44" fillId="0" borderId="0" xfId="52" applyFont="1" applyFill="1" applyBorder="1" applyAlignment="1">
      <alignment horizontal="center"/>
      <protection/>
    </xf>
    <xf numFmtId="1" fontId="42" fillId="0" borderId="0" xfId="52" applyNumberFormat="1" applyFont="1" applyFill="1" applyBorder="1" applyAlignment="1">
      <alignment horizontal="center"/>
      <protection/>
    </xf>
    <xf numFmtId="0" fontId="44" fillId="0" borderId="0" xfId="52" applyFont="1" applyFill="1" applyBorder="1" applyAlignment="1">
      <alignment/>
      <protection/>
    </xf>
    <xf numFmtId="0" fontId="43" fillId="0" borderId="0" xfId="0" applyFont="1" applyFill="1" applyAlignment="1">
      <alignment/>
    </xf>
    <xf numFmtId="0" fontId="44" fillId="0" borderId="0" xfId="52" applyFont="1" applyFill="1" applyBorder="1" applyAlignment="1">
      <alignment horizontal="center"/>
      <protection/>
    </xf>
    <xf numFmtId="0" fontId="43" fillId="0" borderId="0" xfId="52" applyFont="1" applyFill="1" applyBorder="1" applyAlignment="1">
      <alignment horizontal="center"/>
      <protection/>
    </xf>
    <xf numFmtId="0" fontId="46" fillId="0" borderId="0" xfId="53" applyFont="1" applyFill="1" applyAlignment="1">
      <alignment horizontal="center"/>
      <protection/>
    </xf>
    <xf numFmtId="0" fontId="46" fillId="0" borderId="0" xfId="52" applyFont="1" applyFill="1" applyAlignment="1">
      <alignment/>
      <protection/>
    </xf>
    <xf numFmtId="0" fontId="46" fillId="0" borderId="0" xfId="52" applyFont="1" applyFill="1">
      <alignment/>
      <protection/>
    </xf>
    <xf numFmtId="0" fontId="46" fillId="0" borderId="0" xfId="53" applyFont="1" applyFill="1">
      <alignment/>
      <protection/>
    </xf>
    <xf numFmtId="6" fontId="46" fillId="0" borderId="0" xfId="52" applyNumberFormat="1" applyFont="1" applyFill="1" applyAlignment="1">
      <alignment horizontal="center"/>
      <protection/>
    </xf>
    <xf numFmtId="0" fontId="41" fillId="0" borderId="0" xfId="52" applyFont="1" applyFill="1">
      <alignment/>
      <protection/>
    </xf>
    <xf numFmtId="0" fontId="47" fillId="0" borderId="0" xfId="53" applyFont="1" applyFill="1" applyAlignment="1">
      <alignment horizontal="center"/>
      <protection/>
    </xf>
    <xf numFmtId="2" fontId="41" fillId="0" borderId="0" xfId="52" applyNumberFormat="1" applyFont="1" applyFill="1">
      <alignment/>
      <protection/>
    </xf>
    <xf numFmtId="0" fontId="41" fillId="0" borderId="0" xfId="52" applyFont="1" applyFill="1" applyBorder="1">
      <alignment/>
      <protection/>
    </xf>
    <xf numFmtId="0" fontId="40" fillId="0" borderId="0" xfId="53" applyFont="1" applyFill="1">
      <alignment/>
      <protection/>
    </xf>
    <xf numFmtId="0" fontId="41" fillId="0" borderId="0" xfId="53" applyFont="1" applyFill="1">
      <alignment/>
      <protection/>
    </xf>
    <xf numFmtId="0" fontId="47" fillId="0" borderId="0" xfId="53" applyFont="1" applyFill="1">
      <alignment/>
      <protection/>
    </xf>
    <xf numFmtId="0" fontId="40" fillId="0" borderId="0" xfId="53" applyFont="1" applyFill="1" applyAlignment="1">
      <alignment horizontal="center"/>
      <protection/>
    </xf>
    <xf numFmtId="0" fontId="40" fillId="0" borderId="0" xfId="52" applyFont="1" applyFill="1" applyAlignment="1">
      <alignment/>
      <protection/>
    </xf>
    <xf numFmtId="0" fontId="41" fillId="0" borderId="0" xfId="0" applyFont="1" applyFill="1" applyAlignment="1">
      <alignment/>
    </xf>
    <xf numFmtId="0" fontId="40" fillId="0" borderId="0" xfId="53" applyFont="1" applyFill="1" applyAlignment="1">
      <alignment/>
      <protection/>
    </xf>
    <xf numFmtId="0" fontId="45" fillId="0" borderId="0" xfId="52" applyFont="1" applyFill="1">
      <alignment/>
      <protection/>
    </xf>
    <xf numFmtId="0" fontId="48" fillId="0" borderId="0" xfId="52" applyFont="1" applyFill="1">
      <alignment/>
      <protection/>
    </xf>
    <xf numFmtId="0" fontId="48" fillId="0" borderId="0" xfId="52" applyFont="1" applyFill="1" applyBorder="1">
      <alignment/>
      <protection/>
    </xf>
    <xf numFmtId="0" fontId="45" fillId="0" borderId="0" xfId="52" applyFont="1" applyFill="1" applyAlignment="1">
      <alignment horizontal="left"/>
      <protection/>
    </xf>
    <xf numFmtId="0" fontId="48" fillId="0" borderId="0" xfId="54" applyFont="1" applyFill="1" applyAlignment="1">
      <alignment/>
      <protection/>
    </xf>
    <xf numFmtId="0" fontId="50" fillId="0" borderId="0" xfId="52" applyFont="1" applyFill="1">
      <alignment/>
      <protection/>
    </xf>
    <xf numFmtId="0" fontId="50" fillId="0" borderId="0" xfId="52" applyFont="1" applyFill="1" applyAlignment="1">
      <alignment horizontal="center"/>
      <protection/>
    </xf>
    <xf numFmtId="2" fontId="48" fillId="0" borderId="0" xfId="52" applyNumberFormat="1" applyFont="1" applyFill="1">
      <alignment/>
      <protection/>
    </xf>
    <xf numFmtId="0" fontId="51" fillId="0" borderId="0" xfId="53" applyFont="1" applyFill="1">
      <alignment/>
      <protection/>
    </xf>
    <xf numFmtId="0" fontId="42" fillId="0" borderId="0" xfId="52" applyFont="1" applyFill="1" applyAlignment="1">
      <alignment horizontal="center"/>
      <protection/>
    </xf>
    <xf numFmtId="0" fontId="44" fillId="0" borderId="0" xfId="52" applyFont="1" applyFill="1" applyAlignment="1">
      <alignment horizontal="center"/>
      <protection/>
    </xf>
    <xf numFmtId="0" fontId="41" fillId="0" borderId="68" xfId="52" applyFont="1" applyFill="1" applyBorder="1">
      <alignment/>
      <protection/>
    </xf>
    <xf numFmtId="0" fontId="48" fillId="0" borderId="69" xfId="52" applyFont="1" applyFill="1" applyBorder="1" applyAlignment="1">
      <alignment horizontal="center" vertical="center"/>
      <protection/>
    </xf>
    <xf numFmtId="0" fontId="40" fillId="0" borderId="25" xfId="52" applyFont="1" applyFill="1" applyBorder="1" applyAlignment="1">
      <alignment horizontal="center" vertical="center" wrapText="1"/>
      <protection/>
    </xf>
    <xf numFmtId="0" fontId="40" fillId="0" borderId="31" xfId="52" applyFont="1" applyFill="1" applyBorder="1" applyAlignment="1">
      <alignment horizontal="center" vertical="center" wrapText="1"/>
      <protection/>
    </xf>
    <xf numFmtId="0" fontId="40" fillId="0" borderId="65" xfId="52" applyFont="1" applyFill="1" applyBorder="1" applyAlignment="1">
      <alignment horizontal="center" vertical="center" wrapText="1"/>
      <protection/>
    </xf>
    <xf numFmtId="0" fontId="40" fillId="0" borderId="15" xfId="52" applyFont="1" applyFill="1" applyBorder="1" applyAlignment="1">
      <alignment horizontal="center" vertical="center" wrapText="1"/>
      <protection/>
    </xf>
    <xf numFmtId="0" fontId="48" fillId="0" borderId="0" xfId="52" applyFont="1" applyFill="1" applyAlignment="1">
      <alignment horizontal="right"/>
      <protection/>
    </xf>
    <xf numFmtId="0" fontId="52" fillId="0" borderId="0" xfId="52" applyFont="1" applyFill="1" applyBorder="1" applyAlignment="1">
      <alignment horizontal="center"/>
      <protection/>
    </xf>
    <xf numFmtId="0" fontId="52" fillId="0" borderId="0" xfId="52" applyNumberFormat="1" applyFont="1" applyFill="1" applyBorder="1">
      <alignment/>
      <protection/>
    </xf>
    <xf numFmtId="0" fontId="41" fillId="0" borderId="51" xfId="0" applyFont="1" applyFill="1" applyBorder="1" applyAlignment="1">
      <alignment vertical="center" wrapText="1"/>
    </xf>
    <xf numFmtId="0" fontId="40" fillId="0" borderId="67" xfId="52" applyFont="1" applyFill="1" applyBorder="1" applyAlignment="1">
      <alignment horizontal="center" vertical="center" wrapText="1"/>
      <protection/>
    </xf>
    <xf numFmtId="0" fontId="41" fillId="0" borderId="0" xfId="52" applyFont="1" applyFill="1" applyAlignment="1">
      <alignment horizontal="right" vertical="center"/>
      <protection/>
    </xf>
    <xf numFmtId="1" fontId="52" fillId="0" borderId="0" xfId="52" applyNumberFormat="1" applyFont="1" applyFill="1" applyBorder="1" applyAlignment="1">
      <alignment horizontal="center"/>
      <protection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center"/>
    </xf>
    <xf numFmtId="0" fontId="47" fillId="0" borderId="0" xfId="52" applyFont="1" applyFill="1" applyBorder="1" applyAlignment="1">
      <alignment horizontal="center"/>
      <protection/>
    </xf>
    <xf numFmtId="0" fontId="46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47" fillId="0" borderId="0" xfId="0" applyFont="1" applyFill="1" applyAlignment="1">
      <alignment/>
    </xf>
    <xf numFmtId="10" fontId="47" fillId="0" borderId="0" xfId="0" applyNumberFormat="1" applyFont="1" applyFill="1" applyAlignment="1">
      <alignment/>
    </xf>
    <xf numFmtId="172" fontId="47" fillId="0" borderId="0" xfId="0" applyNumberFormat="1" applyFont="1" applyFill="1" applyAlignment="1">
      <alignment horizontal="center"/>
    </xf>
    <xf numFmtId="1" fontId="47" fillId="0" borderId="0" xfId="0" applyNumberFormat="1" applyFont="1" applyFill="1" applyAlignment="1">
      <alignment horizontal="center"/>
    </xf>
    <xf numFmtId="0" fontId="41" fillId="0" borderId="0" xfId="52" applyFont="1" applyFill="1" applyBorder="1" applyAlignment="1">
      <alignment vertical="center"/>
      <protection/>
    </xf>
    <xf numFmtId="0" fontId="53" fillId="0" borderId="0" xfId="52" applyFont="1" applyFill="1" applyBorder="1" applyAlignment="1">
      <alignment horizontal="center" vertical="center"/>
      <protection/>
    </xf>
    <xf numFmtId="0" fontId="53" fillId="0" borderId="0" xfId="52" applyNumberFormat="1" applyFont="1" applyFill="1" applyBorder="1" applyAlignment="1">
      <alignment vertical="center"/>
      <protection/>
    </xf>
    <xf numFmtId="1" fontId="53" fillId="0" borderId="0" xfId="52" applyNumberFormat="1" applyFont="1" applyFill="1" applyBorder="1" applyAlignment="1">
      <alignment horizontal="center" vertical="center"/>
      <protection/>
    </xf>
    <xf numFmtId="0" fontId="53" fillId="0" borderId="0" xfId="52" applyFont="1" applyFill="1" applyBorder="1" applyAlignment="1">
      <alignment horizontal="center"/>
      <protection/>
    </xf>
    <xf numFmtId="0" fontId="53" fillId="0" borderId="0" xfId="52" applyNumberFormat="1" applyFont="1" applyFill="1" applyBorder="1">
      <alignment/>
      <protection/>
    </xf>
    <xf numFmtId="1" fontId="53" fillId="0" borderId="0" xfId="52" applyNumberFormat="1" applyFont="1" applyFill="1" applyBorder="1" applyAlignment="1">
      <alignment horizontal="center"/>
      <protection/>
    </xf>
    <xf numFmtId="0" fontId="41" fillId="0" borderId="0" xfId="52" applyFont="1" applyFill="1" applyAlignment="1">
      <alignment horizontal="right"/>
      <protection/>
    </xf>
    <xf numFmtId="0" fontId="41" fillId="0" borderId="0" xfId="0" applyFont="1" applyFill="1" applyAlignment="1">
      <alignment horizontal="center" vertical="center"/>
    </xf>
    <xf numFmtId="0" fontId="48" fillId="0" borderId="0" xfId="52" applyFont="1" applyFill="1" applyBorder="1" applyAlignment="1">
      <alignment horizontal="left" vertical="top"/>
      <protection/>
    </xf>
    <xf numFmtId="0" fontId="48" fillId="0" borderId="0" xfId="52" applyFont="1" applyFill="1" applyBorder="1" applyAlignment="1">
      <alignment horizontal="right" vertical="center"/>
      <protection/>
    </xf>
    <xf numFmtId="1" fontId="31" fillId="0" borderId="37" xfId="52" applyNumberFormat="1" applyFont="1" applyFill="1" applyBorder="1" applyAlignment="1">
      <alignment horizontal="center"/>
      <protection/>
    </xf>
    <xf numFmtId="1" fontId="31" fillId="0" borderId="38" xfId="52" applyNumberFormat="1" applyFont="1" applyFill="1" applyBorder="1" applyAlignment="1">
      <alignment horizontal="center"/>
      <protection/>
    </xf>
    <xf numFmtId="1" fontId="30" fillId="0" borderId="38" xfId="52" applyNumberFormat="1" applyFont="1" applyFill="1" applyBorder="1" applyAlignment="1">
      <alignment horizontal="center"/>
      <protection/>
    </xf>
    <xf numFmtId="1" fontId="30" fillId="0" borderId="39" xfId="52" applyNumberFormat="1" applyFont="1" applyFill="1" applyBorder="1" applyAlignment="1">
      <alignment horizontal="center"/>
      <protection/>
    </xf>
    <xf numFmtId="1" fontId="30" fillId="0" borderId="56" xfId="52" applyNumberFormat="1" applyFont="1" applyFill="1" applyBorder="1" applyAlignment="1">
      <alignment horizontal="center"/>
      <protection/>
    </xf>
    <xf numFmtId="1" fontId="30" fillId="0" borderId="37" xfId="52" applyNumberFormat="1" applyFont="1" applyFill="1" applyBorder="1" applyAlignment="1">
      <alignment horizontal="center"/>
      <protection/>
    </xf>
    <xf numFmtId="0" fontId="41" fillId="0" borderId="70" xfId="52" applyFont="1" applyFill="1" applyBorder="1" applyAlignment="1">
      <alignment horizontal="center" vertical="center" wrapText="1"/>
      <protection/>
    </xf>
    <xf numFmtId="0" fontId="31" fillId="0" borderId="38" xfId="52" applyFont="1" applyFill="1" applyBorder="1" applyAlignment="1">
      <alignment horizontal="center" vertical="center" wrapText="1"/>
      <protection/>
    </xf>
    <xf numFmtId="0" fontId="31" fillId="0" borderId="39" xfId="52" applyFont="1" applyFill="1" applyBorder="1" applyAlignment="1">
      <alignment horizontal="center" vertical="center" wrapText="1"/>
      <protection/>
    </xf>
    <xf numFmtId="0" fontId="41" fillId="0" borderId="0" xfId="52" applyNumberFormat="1" applyFont="1" applyFill="1" applyBorder="1" applyAlignment="1">
      <alignment horizontal="center" vertical="center"/>
      <protection/>
    </xf>
    <xf numFmtId="0" fontId="71" fillId="0" borderId="0" xfId="0" applyFont="1" applyFill="1" applyAlignment="1">
      <alignment/>
    </xf>
    <xf numFmtId="1" fontId="31" fillId="0" borderId="48" xfId="52" applyNumberFormat="1" applyFont="1" applyFill="1" applyBorder="1" applyAlignment="1">
      <alignment horizontal="center" vertical="center" wrapText="1"/>
      <protection/>
    </xf>
    <xf numFmtId="1" fontId="31" fillId="0" borderId="30" xfId="52" applyNumberFormat="1" applyFont="1" applyFill="1" applyBorder="1" applyAlignment="1">
      <alignment horizontal="center" vertical="center" wrapText="1"/>
      <protection/>
    </xf>
    <xf numFmtId="1" fontId="31" fillId="0" borderId="36" xfId="52" applyNumberFormat="1" applyFont="1" applyFill="1" applyBorder="1" applyAlignment="1">
      <alignment horizontal="center" vertical="center" wrapText="1"/>
      <protection/>
    </xf>
    <xf numFmtId="1" fontId="31" fillId="0" borderId="71" xfId="52" applyNumberFormat="1" applyFont="1" applyFill="1" applyBorder="1" applyAlignment="1">
      <alignment horizontal="center" vertical="center" wrapText="1"/>
      <protection/>
    </xf>
    <xf numFmtId="0" fontId="31" fillId="0" borderId="47" xfId="52" applyNumberFormat="1" applyFont="1" applyFill="1" applyBorder="1" applyAlignment="1">
      <alignment horizontal="center" vertical="center"/>
      <protection/>
    </xf>
    <xf numFmtId="49" fontId="31" fillId="0" borderId="47" xfId="52" applyNumberFormat="1" applyFont="1" applyFill="1" applyBorder="1" applyAlignment="1">
      <alignment horizontal="center" vertical="center"/>
      <protection/>
    </xf>
    <xf numFmtId="0" fontId="40" fillId="0" borderId="72" xfId="52" applyFont="1" applyFill="1" applyBorder="1" applyAlignment="1">
      <alignment vertical="center" wrapText="1"/>
      <protection/>
    </xf>
    <xf numFmtId="0" fontId="40" fillId="0" borderId="53" xfId="52" applyFont="1" applyFill="1" applyBorder="1" applyAlignment="1">
      <alignment vertical="center" wrapText="1"/>
      <protection/>
    </xf>
    <xf numFmtId="0" fontId="41" fillId="0" borderId="73" xfId="52" applyFont="1" applyFill="1" applyBorder="1" applyAlignment="1">
      <alignment vertical="center"/>
      <protection/>
    </xf>
    <xf numFmtId="0" fontId="31" fillId="0" borderId="29" xfId="52" applyFont="1" applyFill="1" applyBorder="1" applyAlignment="1">
      <alignment vertical="center"/>
      <protection/>
    </xf>
    <xf numFmtId="0" fontId="31" fillId="0" borderId="46" xfId="52" applyFont="1" applyFill="1" applyBorder="1" applyAlignment="1">
      <alignment horizontal="center" vertical="center"/>
      <protection/>
    </xf>
    <xf numFmtId="0" fontId="31" fillId="0" borderId="48" xfId="52" applyFont="1" applyFill="1" applyBorder="1" applyAlignment="1">
      <alignment horizontal="center" vertical="center"/>
      <protection/>
    </xf>
    <xf numFmtId="0" fontId="31" fillId="0" borderId="46" xfId="52" applyNumberFormat="1" applyFont="1" applyFill="1" applyBorder="1" applyAlignment="1">
      <alignment horizontal="center" vertical="center"/>
      <protection/>
    </xf>
    <xf numFmtId="49" fontId="31" fillId="0" borderId="48" xfId="52" applyNumberFormat="1" applyFont="1" applyFill="1" applyBorder="1" applyAlignment="1">
      <alignment horizontal="center" vertical="center"/>
      <protection/>
    </xf>
    <xf numFmtId="0" fontId="31" fillId="0" borderId="74" xfId="52" applyFont="1" applyFill="1" applyBorder="1" applyAlignment="1">
      <alignment horizontal="center" vertical="center"/>
      <protection/>
    </xf>
    <xf numFmtId="0" fontId="31" fillId="0" borderId="38" xfId="52" applyFont="1" applyFill="1" applyBorder="1" applyAlignment="1">
      <alignment horizontal="center" vertical="center"/>
      <protection/>
    </xf>
    <xf numFmtId="0" fontId="31" fillId="0" borderId="39" xfId="52" applyFont="1" applyFill="1" applyBorder="1" applyAlignment="1">
      <alignment horizontal="center" vertical="center"/>
      <protection/>
    </xf>
    <xf numFmtId="0" fontId="31" fillId="0" borderId="16" xfId="52" applyFont="1" applyFill="1" applyBorder="1" applyAlignment="1">
      <alignment horizontal="center" vertical="center"/>
      <protection/>
    </xf>
    <xf numFmtId="0" fontId="31" fillId="0" borderId="29" xfId="52" applyFont="1" applyFill="1" applyBorder="1" applyAlignment="1">
      <alignment vertical="center" wrapText="1"/>
      <protection/>
    </xf>
    <xf numFmtId="0" fontId="32" fillId="0" borderId="36" xfId="52" applyFont="1" applyFill="1" applyBorder="1" applyAlignment="1">
      <alignment vertical="center" wrapText="1"/>
      <protection/>
    </xf>
    <xf numFmtId="0" fontId="31" fillId="0" borderId="15" xfId="52" applyFont="1" applyFill="1" applyBorder="1" applyAlignment="1">
      <alignment vertical="center" wrapText="1"/>
      <protection/>
    </xf>
    <xf numFmtId="0" fontId="32" fillId="0" borderId="56" xfId="52" applyFont="1" applyFill="1" applyBorder="1" applyAlignment="1">
      <alignment vertical="center"/>
      <protection/>
    </xf>
    <xf numFmtId="0" fontId="31" fillId="0" borderId="37" xfId="52" applyNumberFormat="1" applyFont="1" applyFill="1" applyBorder="1" applyAlignment="1">
      <alignment horizontal="center" vertical="center"/>
      <protection/>
    </xf>
    <xf numFmtId="0" fontId="31" fillId="0" borderId="38" xfId="52" applyNumberFormat="1" applyFont="1" applyFill="1" applyBorder="1" applyAlignment="1">
      <alignment horizontal="center" vertical="center"/>
      <protection/>
    </xf>
    <xf numFmtId="49" fontId="31" fillId="0" borderId="38" xfId="52" applyNumberFormat="1" applyFont="1" applyFill="1" applyBorder="1" applyAlignment="1">
      <alignment horizontal="center" vertical="center"/>
      <protection/>
    </xf>
    <xf numFmtId="49" fontId="31" fillId="0" borderId="39" xfId="52" applyNumberFormat="1" applyFont="1" applyFill="1" applyBorder="1" applyAlignment="1">
      <alignment horizontal="center" vertical="center"/>
      <protection/>
    </xf>
    <xf numFmtId="2" fontId="31" fillId="0" borderId="39" xfId="52" applyNumberFormat="1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/>
    </xf>
    <xf numFmtId="0" fontId="4" fillId="0" borderId="27" xfId="0" applyFont="1" applyFill="1" applyBorder="1" applyAlignment="1">
      <alignment horizontal="center" vertical="center" textRotation="90" wrapText="1"/>
    </xf>
    <xf numFmtId="173" fontId="47" fillId="0" borderId="0" xfId="0" applyNumberFormat="1" applyFont="1" applyFill="1" applyAlignment="1">
      <alignment/>
    </xf>
    <xf numFmtId="0" fontId="42" fillId="0" borderId="0" xfId="52" applyFont="1" applyFill="1" applyBorder="1" applyAlignment="1">
      <alignment horizontal="left"/>
      <protection/>
    </xf>
    <xf numFmtId="0" fontId="43" fillId="0" borderId="0" xfId="0" applyFont="1" applyFill="1" applyAlignment="1">
      <alignment horizontal="left"/>
    </xf>
    <xf numFmtId="0" fontId="7" fillId="0" borderId="75" xfId="0" applyFont="1" applyFill="1" applyBorder="1" applyAlignment="1">
      <alignment horizontal="center" vertical="center" wrapText="1"/>
    </xf>
    <xf numFmtId="0" fontId="7" fillId="0" borderId="76" xfId="0" applyFont="1" applyFill="1" applyBorder="1" applyAlignment="1">
      <alignment horizontal="center" vertical="center" wrapText="1"/>
    </xf>
    <xf numFmtId="0" fontId="42" fillId="0" borderId="0" xfId="52" applyFont="1" applyFill="1" applyAlignment="1">
      <alignment horizontal="center"/>
      <protection/>
    </xf>
    <xf numFmtId="0" fontId="43" fillId="0" borderId="0" xfId="0" applyFont="1" applyFill="1" applyAlignment="1">
      <alignment horizontal="center"/>
    </xf>
    <xf numFmtId="0" fontId="40" fillId="0" borderId="0" xfId="53" applyFont="1" applyFill="1" applyAlignment="1">
      <alignment/>
      <protection/>
    </xf>
    <xf numFmtId="1" fontId="18" fillId="0" borderId="74" xfId="52" applyNumberFormat="1" applyFont="1" applyFill="1" applyBorder="1" applyAlignment="1">
      <alignment horizontal="center"/>
      <protection/>
    </xf>
    <xf numFmtId="1" fontId="18" fillId="0" borderId="77" xfId="52" applyNumberFormat="1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 textRotation="90" wrapText="1" shrinkToFit="1"/>
      <protection/>
    </xf>
    <xf numFmtId="0" fontId="7" fillId="0" borderId="0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 textRotation="90"/>
    </xf>
    <xf numFmtId="0" fontId="7" fillId="0" borderId="70" xfId="0" applyFont="1" applyFill="1" applyBorder="1" applyAlignment="1">
      <alignment horizontal="center" vertical="center" textRotation="90"/>
    </xf>
    <xf numFmtId="0" fontId="0" fillId="0" borderId="54" xfId="0" applyFill="1" applyBorder="1" applyAlignment="1">
      <alignment horizontal="center" vertical="center"/>
    </xf>
    <xf numFmtId="0" fontId="42" fillId="0" borderId="0" xfId="52" applyFont="1" applyFill="1" applyBorder="1" applyAlignment="1">
      <alignment horizontal="center"/>
      <protection/>
    </xf>
    <xf numFmtId="0" fontId="8" fillId="0" borderId="0" xfId="52" applyFont="1" applyFill="1" applyBorder="1" applyAlignment="1">
      <alignment horizontal="center" vertical="center" textRotation="90" wrapText="1" shrinkToFit="1"/>
      <protection/>
    </xf>
    <xf numFmtId="0" fontId="41" fillId="0" borderId="63" xfId="52" applyFont="1" applyFill="1" applyBorder="1" applyAlignment="1">
      <alignment horizontal="left" vertical="center" wrapText="1"/>
      <protection/>
    </xf>
    <xf numFmtId="0" fontId="41" fillId="0" borderId="31" xfId="52" applyFont="1" applyFill="1" applyBorder="1" applyAlignment="1">
      <alignment horizontal="left" vertical="center" wrapText="1"/>
      <protection/>
    </xf>
    <xf numFmtId="0" fontId="41" fillId="0" borderId="15" xfId="52" applyFont="1" applyFill="1" applyBorder="1" applyAlignment="1">
      <alignment horizontal="left" vertical="center" wrapText="1"/>
      <protection/>
    </xf>
    <xf numFmtId="0" fontId="41" fillId="0" borderId="25" xfId="52" applyFont="1" applyFill="1" applyBorder="1" applyAlignment="1">
      <alignment vertical="center" wrapText="1"/>
      <protection/>
    </xf>
    <xf numFmtId="0" fontId="41" fillId="0" borderId="31" xfId="52" applyFont="1" applyFill="1" applyBorder="1" applyAlignment="1">
      <alignment vertical="center" wrapText="1"/>
      <protection/>
    </xf>
    <xf numFmtId="0" fontId="41" fillId="0" borderId="31" xfId="0" applyFont="1" applyFill="1" applyBorder="1" applyAlignment="1">
      <alignment vertical="center" wrapText="1"/>
    </xf>
    <xf numFmtId="0" fontId="41" fillId="0" borderId="67" xfId="52" applyFont="1" applyFill="1" applyBorder="1" applyAlignment="1">
      <alignment vertical="center" wrapText="1"/>
      <protection/>
    </xf>
    <xf numFmtId="0" fontId="41" fillId="0" borderId="31" xfId="0" applyFont="1" applyFill="1" applyBorder="1" applyAlignment="1">
      <alignment horizontal="left" vertical="center" wrapText="1"/>
    </xf>
    <xf numFmtId="0" fontId="40" fillId="0" borderId="25" xfId="52" applyFont="1" applyFill="1" applyBorder="1" applyAlignment="1">
      <alignment vertical="center" wrapText="1"/>
      <protection/>
    </xf>
    <xf numFmtId="0" fontId="40" fillId="0" borderId="31" xfId="52" applyFont="1" applyFill="1" applyBorder="1" applyAlignment="1">
      <alignment vertical="center" wrapText="1"/>
      <protection/>
    </xf>
    <xf numFmtId="0" fontId="40" fillId="0" borderId="67" xfId="52" applyFont="1" applyFill="1" applyBorder="1" applyAlignment="1">
      <alignment vertical="center" wrapText="1"/>
      <protection/>
    </xf>
    <xf numFmtId="0" fontId="40" fillId="0" borderId="31" xfId="52" applyFont="1" applyFill="1" applyBorder="1" applyAlignment="1">
      <alignment vertical="center" wrapText="1"/>
      <protection/>
    </xf>
    <xf numFmtId="0" fontId="31" fillId="0" borderId="52" xfId="52" applyFont="1" applyFill="1" applyBorder="1" applyAlignment="1">
      <alignment vertical="center" wrapText="1"/>
      <protection/>
    </xf>
    <xf numFmtId="0" fontId="32" fillId="0" borderId="54" xfId="52" applyFont="1" applyFill="1" applyBorder="1" applyAlignment="1">
      <alignment vertical="center"/>
      <protection/>
    </xf>
    <xf numFmtId="49" fontId="31" fillId="0" borderId="23" xfId="52" applyNumberFormat="1" applyFont="1" applyFill="1" applyBorder="1" applyAlignment="1">
      <alignment horizontal="center" vertical="center"/>
      <protection/>
    </xf>
    <xf numFmtId="49" fontId="31" fillId="0" borderId="22" xfId="52" applyNumberFormat="1" applyFont="1" applyFill="1" applyBorder="1" applyAlignment="1">
      <alignment horizontal="center" vertical="center"/>
      <protection/>
    </xf>
    <xf numFmtId="2" fontId="31" fillId="0" borderId="22" xfId="52" applyNumberFormat="1" applyFont="1" applyFill="1" applyBorder="1" applyAlignment="1">
      <alignment horizontal="center" vertical="center" wrapText="1"/>
      <protection/>
    </xf>
    <xf numFmtId="1" fontId="31" fillId="0" borderId="76" xfId="52" applyNumberFormat="1" applyFont="1" applyFill="1" applyBorder="1" applyAlignment="1">
      <alignment horizontal="center" vertical="center"/>
      <protection/>
    </xf>
    <xf numFmtId="1" fontId="31" fillId="0" borderId="78" xfId="52" applyNumberFormat="1" applyFont="1" applyFill="1" applyBorder="1" applyAlignment="1">
      <alignment horizontal="center" vertical="center"/>
      <protection/>
    </xf>
    <xf numFmtId="1" fontId="31" fillId="0" borderId="66" xfId="52" applyNumberFormat="1" applyFont="1" applyFill="1" applyBorder="1" applyAlignment="1">
      <alignment horizontal="center" vertical="center"/>
      <protection/>
    </xf>
    <xf numFmtId="1" fontId="31" fillId="0" borderId="79" xfId="52" applyNumberFormat="1" applyFont="1" applyFill="1" applyBorder="1" applyAlignment="1">
      <alignment horizontal="center" vertical="center"/>
      <protection/>
    </xf>
    <xf numFmtId="0" fontId="41" fillId="0" borderId="51" xfId="52" applyFont="1" applyFill="1" applyBorder="1" applyAlignment="1">
      <alignment vertical="center" wrapText="1"/>
      <protection/>
    </xf>
    <xf numFmtId="0" fontId="41" fillId="0" borderId="49" xfId="52" applyFont="1" applyFill="1" applyBorder="1" applyAlignment="1">
      <alignment vertical="center" wrapText="1"/>
      <protection/>
    </xf>
    <xf numFmtId="0" fontId="41" fillId="0" borderId="80" xfId="52" applyFont="1" applyFill="1" applyBorder="1" applyAlignment="1">
      <alignment vertical="center" wrapText="1"/>
      <protection/>
    </xf>
    <xf numFmtId="0" fontId="41" fillId="0" borderId="50" xfId="52" applyFont="1" applyFill="1" applyBorder="1" applyAlignment="1">
      <alignment vertical="center"/>
      <protection/>
    </xf>
    <xf numFmtId="0" fontId="41" fillId="0" borderId="49" xfId="52" applyFont="1" applyFill="1" applyBorder="1" applyAlignment="1">
      <alignment vertical="center" wrapText="1"/>
      <protection/>
    </xf>
    <xf numFmtId="0" fontId="41" fillId="0" borderId="49" xfId="52" applyFont="1" applyFill="1" applyBorder="1" applyAlignment="1">
      <alignment horizontal="left" vertical="center" wrapText="1"/>
      <protection/>
    </xf>
    <xf numFmtId="0" fontId="31" fillId="0" borderId="50" xfId="0" applyFont="1" applyFill="1" applyBorder="1" applyAlignment="1">
      <alignment vertical="center" wrapText="1"/>
    </xf>
    <xf numFmtId="0" fontId="41" fillId="0" borderId="80" xfId="0" applyFont="1" applyFill="1" applyBorder="1" applyAlignment="1">
      <alignment vertical="center" wrapText="1"/>
    </xf>
    <xf numFmtId="0" fontId="41" fillId="0" borderId="49" xfId="0" applyFont="1" applyFill="1" applyBorder="1" applyAlignment="1">
      <alignment vertical="center" wrapText="1"/>
    </xf>
    <xf numFmtId="0" fontId="41" fillId="0" borderId="19" xfId="0" applyFont="1" applyFill="1" applyBorder="1" applyAlignment="1">
      <alignment vertical="center" wrapText="1"/>
    </xf>
    <xf numFmtId="0" fontId="41" fillId="0" borderId="25" xfId="0" applyFont="1" applyFill="1" applyBorder="1" applyAlignment="1">
      <alignment vertical="center" wrapText="1"/>
    </xf>
    <xf numFmtId="0" fontId="47" fillId="0" borderId="67" xfId="0" applyFont="1" applyFill="1" applyBorder="1" applyAlignment="1">
      <alignment vertical="center" wrapText="1"/>
    </xf>
    <xf numFmtId="0" fontId="41" fillId="0" borderId="67" xfId="0" applyFont="1" applyFill="1" applyBorder="1" applyAlignment="1">
      <alignment vertical="center" wrapText="1"/>
    </xf>
    <xf numFmtId="0" fontId="47" fillId="0" borderId="31" xfId="0" applyFont="1" applyFill="1" applyBorder="1" applyAlignment="1">
      <alignment vertical="center" wrapText="1"/>
    </xf>
    <xf numFmtId="0" fontId="41" fillId="0" borderId="31" xfId="0" applyNumberFormat="1" applyFont="1" applyFill="1" applyBorder="1" applyAlignment="1">
      <alignment vertical="center" wrapText="1"/>
    </xf>
    <xf numFmtId="0" fontId="47" fillId="0" borderId="31" xfId="0" applyNumberFormat="1" applyFont="1" applyFill="1" applyBorder="1" applyAlignment="1">
      <alignment vertical="center" wrapText="1"/>
    </xf>
    <xf numFmtId="0" fontId="41" fillId="0" borderId="15" xfId="0" applyFont="1" applyFill="1" applyBorder="1" applyAlignment="1">
      <alignment vertical="center" wrapText="1"/>
    </xf>
    <xf numFmtId="1" fontId="9" fillId="0" borderId="11" xfId="52" applyNumberFormat="1" applyFont="1" applyFill="1" applyBorder="1">
      <alignment/>
      <protection/>
    </xf>
    <xf numFmtId="0" fontId="12" fillId="0" borderId="0" xfId="54" applyFont="1" applyFill="1" applyBorder="1" applyAlignment="1">
      <alignment horizontal="center" vertical="center"/>
      <protection/>
    </xf>
    <xf numFmtId="0" fontId="41" fillId="0" borderId="0" xfId="52" applyNumberFormat="1" applyFont="1" applyFill="1" applyBorder="1" applyAlignment="1">
      <alignment horizontal="center" vertical="center"/>
      <protection/>
    </xf>
    <xf numFmtId="0" fontId="41" fillId="0" borderId="13" xfId="52" applyNumberFormat="1" applyFont="1" applyFill="1" applyBorder="1" applyAlignment="1">
      <alignment horizontal="center" vertical="center"/>
      <protection/>
    </xf>
    <xf numFmtId="0" fontId="41" fillId="0" borderId="0" xfId="52" applyFont="1" applyFill="1" applyAlignment="1">
      <alignment horizontal="left"/>
      <protection/>
    </xf>
    <xf numFmtId="0" fontId="7" fillId="0" borderId="81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/>
    </xf>
    <xf numFmtId="0" fontId="7" fillId="0" borderId="61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40" fillId="0" borderId="0" xfId="52" applyFont="1" applyFill="1" applyAlignment="1">
      <alignment/>
      <protection/>
    </xf>
    <xf numFmtId="0" fontId="40" fillId="0" borderId="0" xfId="53" applyFont="1" applyFill="1" applyAlignment="1">
      <alignment horizontal="left"/>
      <protection/>
    </xf>
    <xf numFmtId="0" fontId="4" fillId="0" borderId="77" xfId="0" applyFont="1" applyFill="1" applyBorder="1" applyAlignment="1">
      <alignment horizontal="center" vertical="center"/>
    </xf>
    <xf numFmtId="0" fontId="4" fillId="0" borderId="77" xfId="52" applyFont="1" applyFill="1" applyBorder="1" applyAlignment="1">
      <alignment horizontal="center" vertical="center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4" fillId="0" borderId="16" xfId="0" applyFont="1" applyFill="1" applyBorder="1" applyAlignment="1">
      <alignment horizontal="center" vertical="center" textRotation="90" wrapText="1"/>
    </xf>
    <xf numFmtId="0" fontId="4" fillId="0" borderId="22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1" fillId="0" borderId="16" xfId="52" applyNumberFormat="1" applyFont="1" applyFill="1" applyBorder="1" applyAlignment="1">
      <alignment horizontal="center" vertical="center"/>
      <protection/>
    </xf>
    <xf numFmtId="0" fontId="49" fillId="0" borderId="0" xfId="52" applyFont="1" applyFill="1" applyAlignment="1">
      <alignment horizontal="left"/>
      <protection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6" fillId="0" borderId="0" xfId="53" applyFont="1" applyFill="1" applyAlignment="1">
      <alignment/>
      <protection/>
    </xf>
    <xf numFmtId="0" fontId="46" fillId="0" borderId="0" xfId="0" applyFont="1" applyFill="1" applyAlignment="1">
      <alignment/>
    </xf>
    <xf numFmtId="0" fontId="7" fillId="0" borderId="74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/>
    </xf>
    <xf numFmtId="0" fontId="42" fillId="0" borderId="63" xfId="52" applyFont="1" applyFill="1" applyBorder="1" applyAlignment="1">
      <alignment horizontal="center" vertical="center"/>
      <protection/>
    </xf>
    <xf numFmtId="0" fontId="42" fillId="0" borderId="70" xfId="52" applyFont="1" applyFill="1" applyBorder="1" applyAlignment="1">
      <alignment horizontal="center" vertical="center"/>
      <protection/>
    </xf>
    <xf numFmtId="0" fontId="42" fillId="0" borderId="54" xfId="52" applyFont="1" applyFill="1" applyBorder="1" applyAlignment="1">
      <alignment horizontal="center" vertical="center"/>
      <protection/>
    </xf>
    <xf numFmtId="0" fontId="45" fillId="0" borderId="63" xfId="0" applyFont="1" applyFill="1" applyBorder="1" applyAlignment="1">
      <alignment horizontal="center" vertical="center"/>
    </xf>
    <xf numFmtId="0" fontId="45" fillId="0" borderId="70" xfId="0" applyFont="1" applyFill="1" applyBorder="1" applyAlignment="1">
      <alignment horizontal="center" vertical="center"/>
    </xf>
    <xf numFmtId="0" fontId="45" fillId="0" borderId="54" xfId="0" applyFont="1" applyFill="1" applyBorder="1" applyAlignment="1">
      <alignment horizontal="center" vertical="center"/>
    </xf>
    <xf numFmtId="0" fontId="4" fillId="0" borderId="63" xfId="52" applyFont="1" applyFill="1" applyBorder="1" applyAlignment="1">
      <alignment horizontal="center" vertical="center" textRotation="90"/>
      <protection/>
    </xf>
    <xf numFmtId="0" fontId="4" fillId="0" borderId="70" xfId="52" applyFont="1" applyFill="1" applyBorder="1" applyAlignment="1">
      <alignment horizontal="center" vertical="center" textRotation="90"/>
      <protection/>
    </xf>
    <xf numFmtId="0" fontId="4" fillId="0" borderId="54" xfId="52" applyFont="1" applyFill="1" applyBorder="1" applyAlignment="1">
      <alignment horizontal="center" vertical="center" textRotation="90"/>
      <protection/>
    </xf>
    <xf numFmtId="0" fontId="16" fillId="0" borderId="0" xfId="52" applyFont="1" applyFill="1" applyBorder="1" applyAlignment="1">
      <alignment/>
      <protection/>
    </xf>
    <xf numFmtId="0" fontId="0" fillId="0" borderId="0" xfId="0" applyFill="1" applyAlignment="1">
      <alignment/>
    </xf>
    <xf numFmtId="0" fontId="3" fillId="0" borderId="27" xfId="52" applyFont="1" applyFill="1" applyBorder="1" applyAlignment="1">
      <alignment horizontal="center" vertical="center" textRotation="90" wrapText="1" shrinkToFit="1"/>
      <protection/>
    </xf>
    <xf numFmtId="0" fontId="3" fillId="0" borderId="16" xfId="52" applyFont="1" applyFill="1" applyBorder="1" applyAlignment="1">
      <alignment horizontal="center" vertical="center" textRotation="90" wrapText="1" shrinkToFit="1"/>
      <protection/>
    </xf>
    <xf numFmtId="0" fontId="3" fillId="0" borderId="23" xfId="52" applyFont="1" applyFill="1" applyBorder="1" applyAlignment="1">
      <alignment horizontal="center" vertical="center" textRotation="90" wrapText="1" shrinkToFit="1"/>
      <protection/>
    </xf>
    <xf numFmtId="0" fontId="3" fillId="0" borderId="13" xfId="52" applyFont="1" applyFill="1" applyBorder="1" applyAlignment="1">
      <alignment horizontal="center" vertical="center" textRotation="90" wrapText="1" shrinkToFit="1"/>
      <protection/>
    </xf>
    <xf numFmtId="0" fontId="8" fillId="0" borderId="23" xfId="52" applyFont="1" applyFill="1" applyBorder="1" applyAlignment="1">
      <alignment horizontal="center" vertical="center" textRotation="90" wrapText="1" shrinkToFit="1"/>
      <protection/>
    </xf>
    <xf numFmtId="0" fontId="8" fillId="0" borderId="13" xfId="52" applyFont="1" applyFill="1" applyBorder="1" applyAlignment="1">
      <alignment horizontal="center" vertical="center" textRotation="90" wrapText="1" shrinkToFit="1"/>
      <protection/>
    </xf>
    <xf numFmtId="0" fontId="42" fillId="0" borderId="0" xfId="0" applyFont="1" applyFill="1" applyAlignment="1">
      <alignment horizontal="right"/>
    </xf>
    <xf numFmtId="0" fontId="3" fillId="0" borderId="22" xfId="52" applyFont="1" applyFill="1" applyBorder="1" applyAlignment="1">
      <alignment horizontal="center" vertical="center" textRotation="90" wrapText="1" shrinkToFit="1"/>
      <protection/>
    </xf>
    <xf numFmtId="0" fontId="3" fillId="0" borderId="14" xfId="52" applyFont="1" applyFill="1" applyBorder="1" applyAlignment="1">
      <alignment horizontal="center" vertical="center" textRotation="90" wrapText="1" shrinkToFit="1"/>
      <protection/>
    </xf>
    <xf numFmtId="0" fontId="7" fillId="0" borderId="22" xfId="0" applyFont="1" applyFill="1" applyBorder="1" applyAlignment="1">
      <alignment horizontal="center" vertical="center" textRotation="90" wrapText="1"/>
    </xf>
    <xf numFmtId="0" fontId="7" fillId="0" borderId="14" xfId="0" applyFont="1" applyFill="1" applyBorder="1" applyAlignment="1">
      <alignment horizontal="center" vertical="center" textRotation="90" wrapText="1"/>
    </xf>
    <xf numFmtId="0" fontId="46" fillId="0" borderId="0" xfId="53" applyFont="1" applyFill="1" applyAlignment="1">
      <alignment horizontal="center"/>
      <protection/>
    </xf>
    <xf numFmtId="0" fontId="4" fillId="0" borderId="82" xfId="52" applyFont="1" applyFill="1" applyBorder="1" applyAlignment="1">
      <alignment horizontal="center" vertical="center" textRotation="90"/>
      <protection/>
    </xf>
    <xf numFmtId="0" fontId="4" fillId="0" borderId="19" xfId="52" applyFont="1" applyFill="1" applyBorder="1" applyAlignment="1">
      <alignment horizontal="center" vertical="center" textRotation="90"/>
      <protection/>
    </xf>
    <xf numFmtId="0" fontId="47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4" fillId="0" borderId="0" xfId="52" applyFont="1" applyFill="1" applyBorder="1" applyAlignment="1">
      <alignment horizontal="center"/>
      <protection/>
    </xf>
    <xf numFmtId="0" fontId="42" fillId="0" borderId="0" xfId="52" applyFont="1" applyFill="1" applyAlignment="1">
      <alignment horizontal="left"/>
      <protection/>
    </xf>
    <xf numFmtId="173" fontId="47" fillId="0" borderId="0" xfId="52" applyNumberFormat="1" applyFont="1" applyFill="1" applyBorder="1" applyAlignment="1">
      <alignment horizontal="center"/>
      <protection/>
    </xf>
    <xf numFmtId="0" fontId="47" fillId="0" borderId="0" xfId="0" applyFont="1" applyFill="1" applyAlignment="1">
      <alignment/>
    </xf>
    <xf numFmtId="173" fontId="47" fillId="0" borderId="0" xfId="0" applyNumberFormat="1" applyFont="1" applyFill="1" applyAlignment="1">
      <alignment horizontal="center"/>
    </xf>
    <xf numFmtId="173" fontId="47" fillId="0" borderId="0" xfId="0" applyNumberFormat="1" applyFont="1" applyFill="1" applyAlignment="1">
      <alignment/>
    </xf>
    <xf numFmtId="0" fontId="8" fillId="0" borderId="22" xfId="52" applyFont="1" applyFill="1" applyBorder="1" applyAlignment="1">
      <alignment horizontal="center" vertical="center" textRotation="90" wrapText="1" shrinkToFit="1"/>
      <protection/>
    </xf>
    <xf numFmtId="0" fontId="8" fillId="0" borderId="14" xfId="52" applyFont="1" applyFill="1" applyBorder="1" applyAlignment="1">
      <alignment horizontal="center" vertical="center" textRotation="90" wrapText="1" shrinkToFit="1"/>
      <protection/>
    </xf>
    <xf numFmtId="0" fontId="42" fillId="0" borderId="0" xfId="52" applyFont="1" applyFill="1" applyBorder="1" applyAlignment="1">
      <alignment/>
      <protection/>
    </xf>
    <xf numFmtId="0" fontId="43" fillId="0" borderId="0" xfId="0" applyFont="1" applyFill="1" applyAlignment="1">
      <alignment/>
    </xf>
    <xf numFmtId="0" fontId="41" fillId="0" borderId="15" xfId="52" applyFont="1" applyFill="1" applyBorder="1" applyAlignment="1">
      <alignment horizontal="center" vertical="center"/>
      <protection/>
    </xf>
    <xf numFmtId="0" fontId="0" fillId="0" borderId="61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41" fillId="0" borderId="61" xfId="52" applyNumberFormat="1" applyFont="1" applyFill="1" applyBorder="1" applyAlignment="1">
      <alignment horizontal="center" vertical="center"/>
      <protection/>
    </xf>
    <xf numFmtId="0" fontId="41" fillId="0" borderId="57" xfId="52" applyNumberFormat="1" applyFont="1" applyFill="1" applyBorder="1" applyAlignment="1">
      <alignment horizontal="center" vertical="center"/>
      <protection/>
    </xf>
    <xf numFmtId="0" fontId="41" fillId="0" borderId="37" xfId="52" applyNumberFormat="1" applyFont="1" applyFill="1" applyBorder="1" applyAlignment="1">
      <alignment horizontal="center" vertical="center"/>
      <protection/>
    </xf>
    <xf numFmtId="0" fontId="41" fillId="0" borderId="38" xfId="52" applyNumberFormat="1" applyFont="1" applyFill="1" applyBorder="1" applyAlignment="1">
      <alignment horizontal="center" vertical="center"/>
      <protection/>
    </xf>
    <xf numFmtId="0" fontId="41" fillId="0" borderId="69" xfId="52" applyNumberFormat="1" applyFont="1" applyFill="1" applyBorder="1" applyAlignment="1">
      <alignment horizontal="center" vertical="center"/>
      <protection/>
    </xf>
    <xf numFmtId="0" fontId="41" fillId="0" borderId="10" xfId="52" applyNumberFormat="1" applyFont="1" applyFill="1" applyBorder="1" applyAlignment="1">
      <alignment horizontal="center" vertical="center"/>
      <protection/>
    </xf>
    <xf numFmtId="0" fontId="72" fillId="0" borderId="0" xfId="53" applyFont="1" applyFill="1" applyAlignment="1">
      <alignment horizontal="center" vertical="center"/>
      <protection/>
    </xf>
    <xf numFmtId="0" fontId="46" fillId="0" borderId="0" xfId="52" applyFont="1" applyFill="1" applyAlignment="1">
      <alignment vertical="center"/>
      <protection/>
    </xf>
    <xf numFmtId="0" fontId="41" fillId="0" borderId="0" xfId="52" applyFont="1" applyFill="1">
      <alignment/>
      <protection/>
    </xf>
    <xf numFmtId="0" fontId="41" fillId="0" borderId="62" xfId="52" applyNumberFormat="1" applyFont="1" applyFill="1" applyBorder="1" applyAlignment="1">
      <alignment horizontal="center" vertical="center"/>
      <protection/>
    </xf>
    <xf numFmtId="0" fontId="41" fillId="0" borderId="28" xfId="52" applyNumberFormat="1" applyFont="1" applyFill="1" applyBorder="1" applyAlignment="1">
      <alignment horizontal="center" vertical="center"/>
      <protection/>
    </xf>
    <xf numFmtId="0" fontId="41" fillId="0" borderId="83" xfId="52" applyNumberFormat="1" applyFont="1" applyFill="1" applyBorder="1" applyAlignment="1">
      <alignment horizontal="center" vertical="center"/>
      <protection/>
    </xf>
    <xf numFmtId="0" fontId="41" fillId="0" borderId="18" xfId="52" applyNumberFormat="1" applyFont="1" applyFill="1" applyBorder="1" applyAlignment="1">
      <alignment horizontal="center" vertical="center"/>
      <protection/>
    </xf>
    <xf numFmtId="0" fontId="41" fillId="0" borderId="55" xfId="52" applyNumberFormat="1" applyFont="1" applyFill="1" applyBorder="1" applyAlignment="1">
      <alignment horizontal="center" vertical="center"/>
      <protection/>
    </xf>
    <xf numFmtId="0" fontId="41" fillId="0" borderId="64" xfId="52" applyNumberFormat="1" applyFont="1" applyFill="1" applyBorder="1" applyAlignment="1">
      <alignment horizontal="center" vertical="center"/>
      <protection/>
    </xf>
    <xf numFmtId="0" fontId="41" fillId="0" borderId="53" xfId="52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Уч.план1" xfId="52"/>
    <cellStyle name="Обычный_Учебные планы " xfId="53"/>
    <cellStyle name="Обычный_Учебные планы ЭФ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4"/>
  <sheetViews>
    <sheetView tabSelected="1" view="pageBreakPreview" zoomScale="60" zoomScaleNormal="55" workbookViewId="0" topLeftCell="A135">
      <selection activeCell="B150" sqref="B150:F150"/>
    </sheetView>
  </sheetViews>
  <sheetFormatPr defaultColWidth="9.00390625" defaultRowHeight="12.75"/>
  <cols>
    <col min="1" max="1" width="4.625" style="88" customWidth="1"/>
    <col min="2" max="2" width="35.375" style="88" customWidth="1"/>
    <col min="3" max="3" width="31.50390625" style="88" customWidth="1"/>
    <col min="4" max="4" width="9.125" style="88" hidden="1" customWidth="1"/>
    <col min="5" max="5" width="8.375" style="88" customWidth="1"/>
    <col min="6" max="6" width="7.125" style="88" customWidth="1"/>
    <col min="7" max="7" width="6.50390625" style="88" customWidth="1"/>
    <col min="8" max="8" width="5.50390625" style="88" customWidth="1"/>
    <col min="9" max="9" width="9.50390625" style="88" customWidth="1"/>
    <col min="10" max="10" width="5.25390625" style="88" customWidth="1"/>
    <col min="11" max="11" width="0.37109375" style="88" customWidth="1"/>
    <col min="12" max="12" width="6.25390625" style="88" customWidth="1"/>
    <col min="13" max="13" width="6.50390625" style="88" customWidth="1"/>
    <col min="14" max="14" width="6.375" style="88" customWidth="1"/>
    <col min="15" max="15" width="6.50390625" style="88" customWidth="1"/>
    <col min="16" max="16" width="6.375" style="88" customWidth="1"/>
    <col min="17" max="17" width="8.125" style="88" customWidth="1"/>
    <col min="18" max="18" width="6.625" style="88" customWidth="1"/>
    <col min="19" max="19" width="1.00390625" style="88" customWidth="1"/>
    <col min="20" max="21" width="4.125" style="88" customWidth="1"/>
    <col min="22" max="22" width="4.50390625" style="88" customWidth="1"/>
    <col min="23" max="23" width="4.125" style="88" customWidth="1"/>
    <col min="24" max="24" width="3.875" style="88" customWidth="1"/>
    <col min="25" max="25" width="3.50390625" style="88" customWidth="1"/>
    <col min="26" max="26" width="4.125" style="88" customWidth="1"/>
    <col min="27" max="27" width="4.75390625" style="88" customWidth="1"/>
    <col min="28" max="28" width="0.875" style="88" customWidth="1"/>
    <col min="29" max="29" width="4.375" style="88" customWidth="1"/>
    <col min="30" max="30" width="3.00390625" style="88" customWidth="1"/>
    <col min="31" max="31" width="3.375" style="88" customWidth="1"/>
    <col min="32" max="32" width="4.50390625" style="88" customWidth="1"/>
    <col min="33" max="33" width="5.00390625" style="88" customWidth="1"/>
    <col min="34" max="34" width="3.50390625" style="88" customWidth="1"/>
    <col min="35" max="35" width="3.375" style="88" customWidth="1"/>
    <col min="36" max="36" width="4.75390625" style="88" customWidth="1"/>
    <col min="37" max="37" width="1.12109375" style="88" customWidth="1"/>
    <col min="38" max="38" width="4.125" style="88" customWidth="1"/>
    <col min="39" max="39" width="3.875" style="88" customWidth="1"/>
    <col min="40" max="40" width="3.50390625" style="88" customWidth="1"/>
    <col min="41" max="41" width="4.375" style="88" customWidth="1"/>
    <col min="42" max="42" width="4.125" style="88" customWidth="1"/>
    <col min="43" max="43" width="3.375" style="88" customWidth="1"/>
    <col min="44" max="44" width="3.875" style="88" customWidth="1"/>
    <col min="45" max="45" width="4.50390625" style="88" customWidth="1"/>
    <col min="46" max="46" width="1.12109375" style="88" customWidth="1"/>
    <col min="47" max="47" width="3.625" style="88" customWidth="1"/>
    <col min="48" max="49" width="3.50390625" style="88" customWidth="1"/>
    <col min="50" max="50" width="3.625" style="88" customWidth="1"/>
    <col min="51" max="51" width="4.00390625" style="88" customWidth="1"/>
    <col min="52" max="52" width="3.50390625" style="88" customWidth="1"/>
    <col min="53" max="53" width="3.625" style="88" customWidth="1"/>
    <col min="54" max="54" width="3.875" style="88" customWidth="1"/>
    <col min="55" max="55" width="3.50390625" style="88" customWidth="1"/>
    <col min="56" max="56" width="5.50390625" style="88" customWidth="1"/>
    <col min="57" max="57" width="1.00390625" style="88" customWidth="1"/>
    <col min="58" max="58" width="3.00390625" style="88" customWidth="1"/>
    <col min="59" max="59" width="0.12890625" style="88" customWidth="1"/>
    <col min="60" max="60" width="0.5" style="88" customWidth="1"/>
    <col min="61" max="61" width="2.00390625" style="88" hidden="1" customWidth="1"/>
    <col min="62" max="62" width="4.375" style="88" hidden="1" customWidth="1"/>
    <col min="63" max="66" width="9.125" style="88" hidden="1" customWidth="1"/>
    <col min="67" max="16384" width="8.875" style="88" customWidth="1"/>
  </cols>
  <sheetData>
    <row r="1" spans="1:54" ht="17.25">
      <c r="A1" s="1"/>
      <c r="B1" s="2"/>
      <c r="C1" s="3"/>
      <c r="D1" s="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3"/>
      <c r="T1" s="4"/>
      <c r="U1" s="6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</row>
    <row r="2" spans="1:54" ht="21">
      <c r="A2" s="7"/>
      <c r="B2" s="524" t="s">
        <v>0</v>
      </c>
      <c r="C2" s="499"/>
      <c r="D2" s="4"/>
      <c r="E2" s="3"/>
      <c r="F2" s="95"/>
      <c r="G2" s="487" t="s">
        <v>117</v>
      </c>
      <c r="H2" s="487"/>
      <c r="I2" s="487"/>
      <c r="J2" s="487"/>
      <c r="K2" s="487"/>
      <c r="L2" s="487"/>
      <c r="M2" s="487"/>
      <c r="N2" s="487"/>
      <c r="O2" s="487"/>
      <c r="P2" s="487"/>
      <c r="Q2" s="487"/>
      <c r="R2" s="487"/>
      <c r="S2" s="487"/>
      <c r="T2" s="487"/>
      <c r="U2" s="487"/>
      <c r="V2" s="487"/>
      <c r="W2" s="95"/>
      <c r="X2" s="95"/>
      <c r="Y2" s="95"/>
      <c r="Z2" s="345" t="s">
        <v>2</v>
      </c>
      <c r="AA2" s="326"/>
      <c r="AB2" s="326"/>
      <c r="AC2" s="326"/>
      <c r="AD2" s="326"/>
      <c r="AE2" s="326"/>
      <c r="AF2" s="326"/>
      <c r="AG2" s="326"/>
      <c r="AH2" s="326"/>
      <c r="AI2" s="326"/>
      <c r="AJ2" s="326"/>
      <c r="AK2" s="326"/>
      <c r="AL2" s="326"/>
      <c r="AM2" s="326"/>
      <c r="AN2" s="326"/>
      <c r="AO2" s="326"/>
      <c r="AP2" s="326"/>
      <c r="AQ2" s="326"/>
      <c r="AR2" s="326"/>
      <c r="AS2" s="326"/>
      <c r="AT2" s="95"/>
      <c r="AU2" s="3"/>
      <c r="AV2" s="3"/>
      <c r="AW2" s="3"/>
      <c r="AX2" s="3"/>
      <c r="AY2" s="3"/>
      <c r="AZ2" s="3"/>
      <c r="BA2" s="3"/>
      <c r="BB2" s="3"/>
    </row>
    <row r="3" spans="1:54" ht="25.5" customHeight="1">
      <c r="A3" s="7"/>
      <c r="B3" s="322"/>
      <c r="C3" s="323"/>
      <c r="D3" s="4"/>
      <c r="E3" s="3"/>
      <c r="F3" s="95"/>
      <c r="G3" s="326"/>
      <c r="H3" s="326"/>
      <c r="I3" s="326"/>
      <c r="J3" s="326"/>
      <c r="K3" s="327" t="s">
        <v>1</v>
      </c>
      <c r="L3" s="326"/>
      <c r="M3" s="326"/>
      <c r="N3" s="326"/>
      <c r="O3" s="326"/>
      <c r="P3" s="326"/>
      <c r="Q3" s="328"/>
      <c r="R3" s="326"/>
      <c r="S3" s="329"/>
      <c r="T3" s="326"/>
      <c r="U3" s="326"/>
      <c r="V3" s="326"/>
      <c r="W3" s="95"/>
      <c r="X3" s="95"/>
      <c r="Y3" s="95"/>
      <c r="Z3" s="326"/>
      <c r="AA3" s="326"/>
      <c r="AB3" s="326"/>
      <c r="AC3" s="326"/>
      <c r="AD3" s="326"/>
      <c r="AE3" s="326"/>
      <c r="AF3" s="326"/>
      <c r="AG3" s="326"/>
      <c r="AH3" s="326"/>
      <c r="AI3" s="326"/>
      <c r="AJ3" s="326"/>
      <c r="AK3" s="326"/>
      <c r="AL3" s="326"/>
      <c r="AM3" s="326"/>
      <c r="AN3" s="326"/>
      <c r="AO3" s="326"/>
      <c r="AP3" s="326"/>
      <c r="AQ3" s="326"/>
      <c r="AR3" s="326"/>
      <c r="AS3" s="326"/>
      <c r="AT3" s="95"/>
      <c r="AU3" s="3"/>
      <c r="AV3" s="3"/>
      <c r="AW3" s="3"/>
      <c r="AX3" s="3"/>
      <c r="AY3" s="3"/>
      <c r="AZ3" s="3"/>
      <c r="BA3" s="3"/>
      <c r="BB3" s="3"/>
    </row>
    <row r="4" spans="1:54" ht="25.5" customHeight="1">
      <c r="A4" s="7"/>
      <c r="B4" s="498" t="s">
        <v>116</v>
      </c>
      <c r="C4" s="499"/>
      <c r="D4" s="4"/>
      <c r="E4" s="3"/>
      <c r="F4" s="95"/>
      <c r="G4" s="330" t="s">
        <v>3</v>
      </c>
      <c r="H4" s="331"/>
      <c r="I4" s="326"/>
      <c r="J4" s="332" t="s">
        <v>69</v>
      </c>
      <c r="K4" s="333"/>
      <c r="L4" s="326"/>
      <c r="M4" s="326"/>
      <c r="N4" s="331"/>
      <c r="O4" s="326"/>
      <c r="P4" s="326"/>
      <c r="Q4" s="328"/>
      <c r="R4" s="326"/>
      <c r="S4" s="329"/>
      <c r="T4" s="326"/>
      <c r="U4" s="326"/>
      <c r="V4" s="326"/>
      <c r="W4" s="95"/>
      <c r="X4" s="95"/>
      <c r="Y4" s="95"/>
      <c r="Z4" s="486" t="s">
        <v>127</v>
      </c>
      <c r="AA4" s="486"/>
      <c r="AB4" s="486"/>
      <c r="AC4" s="486"/>
      <c r="AD4" s="486"/>
      <c r="AE4" s="486"/>
      <c r="AF4" s="486"/>
      <c r="AG4" s="486"/>
      <c r="AH4" s="486"/>
      <c r="AI4" s="486"/>
      <c r="AJ4" s="486"/>
      <c r="AK4" s="486"/>
      <c r="AL4" s="486"/>
      <c r="AM4" s="486"/>
      <c r="AN4" s="486"/>
      <c r="AO4" s="486"/>
      <c r="AP4" s="326"/>
      <c r="AQ4" s="326"/>
      <c r="AR4" s="326"/>
      <c r="AS4" s="326"/>
      <c r="AT4" s="95"/>
      <c r="AU4" s="3"/>
      <c r="AV4" s="3"/>
      <c r="AW4" s="3"/>
      <c r="AX4" s="3"/>
      <c r="AY4" s="3"/>
      <c r="AZ4" s="3"/>
      <c r="BA4" s="3"/>
      <c r="BB4" s="3"/>
    </row>
    <row r="5" spans="1:54" ht="20.25" customHeight="1">
      <c r="A5" s="7"/>
      <c r="B5" s="324"/>
      <c r="C5" s="323"/>
      <c r="D5" s="4"/>
      <c r="E5" s="3"/>
      <c r="F5" s="548" t="s">
        <v>125</v>
      </c>
      <c r="G5" s="548"/>
      <c r="H5" s="548"/>
      <c r="I5" s="548"/>
      <c r="J5" s="548"/>
      <c r="K5" s="548"/>
      <c r="L5" s="548"/>
      <c r="M5" s="548"/>
      <c r="N5" s="548"/>
      <c r="O5" s="548"/>
      <c r="P5" s="548"/>
      <c r="Q5" s="548"/>
      <c r="R5" s="548"/>
      <c r="S5" s="548"/>
      <c r="T5" s="548"/>
      <c r="U5" s="548"/>
      <c r="V5" s="326"/>
      <c r="W5" s="95"/>
      <c r="X5" s="95"/>
      <c r="Y5" s="95"/>
      <c r="Z5" s="326"/>
      <c r="AA5" s="326"/>
      <c r="AB5" s="326"/>
      <c r="AC5" s="326"/>
      <c r="AD5" s="326"/>
      <c r="AE5" s="326"/>
      <c r="AF5" s="326"/>
      <c r="AG5" s="326"/>
      <c r="AH5" s="326"/>
      <c r="AI5" s="326"/>
      <c r="AJ5" s="326"/>
      <c r="AK5" s="326"/>
      <c r="AL5" s="326"/>
      <c r="AM5" s="326"/>
      <c r="AN5" s="326"/>
      <c r="AO5" s="326"/>
      <c r="AP5" s="326"/>
      <c r="AQ5" s="326"/>
      <c r="AR5" s="326"/>
      <c r="AS5" s="326"/>
      <c r="AT5" s="95"/>
      <c r="AU5" s="3"/>
      <c r="AV5" s="3"/>
      <c r="AW5" s="3"/>
      <c r="AX5" s="3"/>
      <c r="AY5" s="3"/>
      <c r="AZ5" s="3"/>
      <c r="BA5" s="3"/>
      <c r="BB5" s="3"/>
    </row>
    <row r="6" spans="1:54" ht="20.25" customHeight="1">
      <c r="A6" s="7"/>
      <c r="B6" s="321" t="s">
        <v>60</v>
      </c>
      <c r="C6" s="325">
        <v>2012</v>
      </c>
      <c r="D6" s="4"/>
      <c r="E6" s="3"/>
      <c r="F6" s="548"/>
      <c r="G6" s="548"/>
      <c r="H6" s="548"/>
      <c r="I6" s="548"/>
      <c r="J6" s="548"/>
      <c r="K6" s="548"/>
      <c r="L6" s="548"/>
      <c r="M6" s="548"/>
      <c r="N6" s="548"/>
      <c r="O6" s="548"/>
      <c r="P6" s="548"/>
      <c r="Q6" s="548"/>
      <c r="R6" s="548"/>
      <c r="S6" s="548"/>
      <c r="T6" s="548"/>
      <c r="U6" s="548"/>
      <c r="V6" s="326"/>
      <c r="W6" s="95"/>
      <c r="X6" s="95"/>
      <c r="Y6" s="95"/>
      <c r="Z6" s="334" t="s">
        <v>185</v>
      </c>
      <c r="AA6" s="334"/>
      <c r="AB6" s="334"/>
      <c r="AC6" s="334"/>
      <c r="AD6" s="334"/>
      <c r="AE6" s="334"/>
      <c r="AF6" s="334"/>
      <c r="AG6" s="334"/>
      <c r="AH6" s="334"/>
      <c r="AI6" s="334"/>
      <c r="AJ6" s="334"/>
      <c r="AK6" s="334"/>
      <c r="AL6" s="334"/>
      <c r="AM6" s="334"/>
      <c r="AN6" s="334"/>
      <c r="AO6" s="334"/>
      <c r="AP6" s="334"/>
      <c r="AQ6" s="334"/>
      <c r="AR6" s="334"/>
      <c r="AS6" s="334"/>
      <c r="AT6" s="334"/>
      <c r="AU6" s="334"/>
      <c r="AV6" s="334"/>
      <c r="AW6" s="3"/>
      <c r="AX6" s="3"/>
      <c r="AY6" s="3"/>
      <c r="AZ6" s="3"/>
      <c r="BA6" s="3"/>
      <c r="BB6" s="3"/>
    </row>
    <row r="7" spans="1:54" ht="20.25">
      <c r="A7" s="7"/>
      <c r="B7" s="323"/>
      <c r="C7" s="323"/>
      <c r="D7" s="4"/>
      <c r="E7" s="3"/>
      <c r="F7" s="95"/>
      <c r="G7" s="334"/>
      <c r="H7" s="335"/>
      <c r="I7" s="335"/>
      <c r="J7" s="335"/>
      <c r="K7" s="335"/>
      <c r="L7" s="335"/>
      <c r="M7" s="335"/>
      <c r="N7" s="335"/>
      <c r="O7" s="335"/>
      <c r="P7" s="335"/>
      <c r="Q7" s="335"/>
      <c r="R7" s="335"/>
      <c r="S7" s="335"/>
      <c r="T7" s="335"/>
      <c r="U7" s="326"/>
      <c r="V7" s="326"/>
      <c r="W7" s="95"/>
      <c r="X7" s="95"/>
      <c r="Y7" s="95"/>
      <c r="Z7" s="326"/>
      <c r="AA7" s="326"/>
      <c r="AB7" s="326"/>
      <c r="AC7" s="326"/>
      <c r="AD7" s="326"/>
      <c r="AE7" s="326"/>
      <c r="AF7" s="550" t="s">
        <v>184</v>
      </c>
      <c r="AG7" s="550"/>
      <c r="AH7" s="550"/>
      <c r="AI7" s="550"/>
      <c r="AJ7" s="550"/>
      <c r="AK7" s="550"/>
      <c r="AL7" s="550"/>
      <c r="AM7" s="550"/>
      <c r="AN7" s="550"/>
      <c r="AO7" s="550"/>
      <c r="AP7" s="326"/>
      <c r="AQ7" s="326"/>
      <c r="AR7" s="326"/>
      <c r="AS7" s="326"/>
      <c r="AT7" s="95"/>
      <c r="AU7" s="3"/>
      <c r="AV7" s="3"/>
      <c r="AW7" s="3"/>
      <c r="AX7" s="3"/>
      <c r="AY7" s="3"/>
      <c r="AZ7" s="3"/>
      <c r="BA7" s="3"/>
      <c r="BB7" s="3"/>
    </row>
    <row r="8" spans="1:54" ht="21">
      <c r="A8" s="9"/>
      <c r="B8" s="3"/>
      <c r="C8" s="8"/>
      <c r="D8" s="4"/>
      <c r="E8" s="3"/>
      <c r="F8" s="95"/>
      <c r="G8" s="428" t="s">
        <v>126</v>
      </c>
      <c r="H8" s="419"/>
      <c r="I8" s="419"/>
      <c r="J8" s="419"/>
      <c r="K8" s="419"/>
      <c r="L8" s="419"/>
      <c r="M8" s="419"/>
      <c r="N8" s="419"/>
      <c r="O8" s="326"/>
      <c r="P8" s="326"/>
      <c r="Q8" s="328"/>
      <c r="R8" s="326"/>
      <c r="S8" s="329"/>
      <c r="T8" s="326"/>
      <c r="U8" s="326"/>
      <c r="V8" s="326"/>
      <c r="W8" s="95"/>
      <c r="X8" s="95"/>
      <c r="Y8" s="95"/>
      <c r="Z8" s="97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3"/>
      <c r="AV8" s="3"/>
      <c r="AW8" s="3"/>
      <c r="AX8" s="3"/>
      <c r="AY8" s="3"/>
      <c r="AZ8" s="3"/>
      <c r="BA8" s="3"/>
      <c r="BB8" s="3"/>
    </row>
    <row r="9" spans="1:54" ht="20.25">
      <c r="A9" s="9"/>
      <c r="B9" s="3"/>
      <c r="C9" s="8"/>
      <c r="D9" s="4"/>
      <c r="E9" s="3"/>
      <c r="F9" s="95"/>
      <c r="G9" s="336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26"/>
      <c r="V9" s="326"/>
      <c r="W9" s="95"/>
      <c r="X9" s="95"/>
      <c r="Y9" s="95"/>
      <c r="Z9" s="99"/>
      <c r="AA9" s="98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9"/>
      <c r="AM9" s="99"/>
      <c r="AN9" s="95"/>
      <c r="AO9" s="95"/>
      <c r="AP9" s="99"/>
      <c r="AQ9" s="99"/>
      <c r="AR9" s="95"/>
      <c r="AS9" s="95"/>
      <c r="AT9" s="95"/>
      <c r="AU9" s="3"/>
      <c r="AV9" s="3"/>
      <c r="AW9" s="3"/>
      <c r="AX9" s="3"/>
      <c r="AY9" s="3"/>
      <c r="AZ9" s="3"/>
      <c r="BA9" s="3"/>
      <c r="BB9" s="3"/>
    </row>
    <row r="10" spans="1:54" ht="20.25">
      <c r="A10" s="9"/>
      <c r="B10" s="8"/>
      <c r="C10" s="3"/>
      <c r="D10" s="4"/>
      <c r="E10" s="3"/>
      <c r="F10" s="95"/>
      <c r="G10" s="326"/>
      <c r="H10" s="326"/>
      <c r="I10" s="326"/>
      <c r="J10" s="326"/>
      <c r="K10" s="333"/>
      <c r="L10" s="326"/>
      <c r="M10" s="326"/>
      <c r="N10" s="326"/>
      <c r="O10" s="326"/>
      <c r="P10" s="326"/>
      <c r="Q10" s="328"/>
      <c r="R10" s="326"/>
      <c r="S10" s="329"/>
      <c r="T10" s="326"/>
      <c r="U10" s="326"/>
      <c r="V10" s="326"/>
      <c r="W10" s="95"/>
      <c r="X10" s="95"/>
      <c r="Y10" s="95"/>
      <c r="Z10" s="99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9"/>
      <c r="AQ10" s="99"/>
      <c r="AR10" s="95"/>
      <c r="AS10" s="95"/>
      <c r="AT10" s="95"/>
      <c r="AU10" s="3"/>
      <c r="AV10" s="3"/>
      <c r="AW10" s="3"/>
      <c r="AX10" s="3"/>
      <c r="AY10" s="3"/>
      <c r="AZ10" s="3"/>
      <c r="BA10" s="3"/>
      <c r="BB10" s="3"/>
    </row>
    <row r="11" spans="1:54" ht="20.25">
      <c r="A11" s="7"/>
      <c r="B11" s="8"/>
      <c r="C11" s="3"/>
      <c r="D11" s="4"/>
      <c r="E11" s="3"/>
      <c r="F11" s="3"/>
      <c r="G11" s="337"/>
      <c r="H11" s="337" t="s">
        <v>4</v>
      </c>
      <c r="I11" s="338"/>
      <c r="J11" s="338"/>
      <c r="K11" s="338"/>
      <c r="L11" s="338"/>
      <c r="M11" s="338"/>
      <c r="N11" s="338"/>
      <c r="O11" s="338"/>
      <c r="P11" s="338"/>
      <c r="Q11" s="338"/>
      <c r="R11" s="338"/>
      <c r="S11" s="339"/>
      <c r="T11" s="338"/>
      <c r="U11" s="338"/>
      <c r="V11" s="338"/>
      <c r="W11" s="100"/>
      <c r="X11" s="100"/>
      <c r="Y11" s="100"/>
      <c r="Z11" s="100"/>
      <c r="AA11" s="100"/>
      <c r="AB11" s="102"/>
      <c r="AC11" s="100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</row>
    <row r="12" spans="1:54" ht="20.25">
      <c r="A12" s="7"/>
      <c r="B12" s="3"/>
      <c r="C12" s="3"/>
      <c r="D12" s="4"/>
      <c r="E12" s="3"/>
      <c r="F12" s="3"/>
      <c r="G12" s="340"/>
      <c r="H12" s="340" t="s">
        <v>5</v>
      </c>
      <c r="I12" s="341"/>
      <c r="J12" s="341"/>
      <c r="K12" s="341"/>
      <c r="L12" s="338"/>
      <c r="M12" s="495"/>
      <c r="N12" s="495"/>
      <c r="O12" s="495"/>
      <c r="P12" s="495"/>
      <c r="Q12" s="337"/>
      <c r="R12" s="338"/>
      <c r="S12" s="339"/>
      <c r="T12" s="338"/>
      <c r="U12" s="338"/>
      <c r="V12" s="338"/>
      <c r="W12" s="100"/>
      <c r="X12" s="100"/>
      <c r="Y12" s="100"/>
      <c r="Z12" s="100"/>
      <c r="AA12" s="100"/>
      <c r="AB12" s="102"/>
      <c r="AC12" s="100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</row>
    <row r="13" spans="1:54" ht="20.25">
      <c r="A13" s="1"/>
      <c r="B13" s="2"/>
      <c r="C13" s="3"/>
      <c r="D13" s="4"/>
      <c r="E13" s="3"/>
      <c r="F13" s="3"/>
      <c r="G13" s="338"/>
      <c r="H13" s="340" t="s">
        <v>6</v>
      </c>
      <c r="I13" s="338"/>
      <c r="J13" s="338"/>
      <c r="K13" s="338"/>
      <c r="L13" s="338"/>
      <c r="M13" s="342"/>
      <c r="N13" s="343"/>
      <c r="O13" s="338"/>
      <c r="P13" s="338"/>
      <c r="Q13" s="338"/>
      <c r="R13" s="344"/>
      <c r="S13" s="338"/>
      <c r="T13" s="339"/>
      <c r="U13" s="339"/>
      <c r="V13" s="338"/>
      <c r="W13" s="100"/>
      <c r="X13" s="100"/>
      <c r="Y13" s="100"/>
      <c r="Z13" s="100"/>
      <c r="AA13" s="100"/>
      <c r="AB13" s="100"/>
      <c r="AC13" s="100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</row>
    <row r="14" spans="1:54" ht="6" customHeight="1" thickBot="1">
      <c r="A14" s="496"/>
      <c r="B14" s="497"/>
      <c r="C14" s="497"/>
      <c r="D14" s="497"/>
      <c r="E14" s="497"/>
      <c r="F14" s="497"/>
      <c r="G14" s="497"/>
      <c r="H14" s="497"/>
      <c r="I14" s="497"/>
      <c r="J14" s="497"/>
      <c r="K14" s="497"/>
      <c r="L14" s="497"/>
      <c r="M14" s="497"/>
      <c r="N14" s="497"/>
      <c r="O14" s="497"/>
      <c r="P14" s="497"/>
      <c r="Q14" s="497"/>
      <c r="R14" s="497"/>
      <c r="S14" s="10"/>
      <c r="T14" s="488"/>
      <c r="U14" s="488"/>
      <c r="V14" s="488"/>
      <c r="W14" s="488"/>
      <c r="X14" s="488"/>
      <c r="Y14" s="488"/>
      <c r="Z14" s="488"/>
      <c r="AA14" s="488"/>
      <c r="AB14" s="11"/>
      <c r="AC14" s="489"/>
      <c r="AD14" s="489"/>
      <c r="AE14" s="489"/>
      <c r="AF14" s="489"/>
      <c r="AG14" s="489"/>
      <c r="AH14" s="489"/>
      <c r="AI14" s="489"/>
      <c r="AJ14" s="489"/>
      <c r="AK14" s="12"/>
      <c r="AL14" s="490"/>
      <c r="AM14" s="490"/>
      <c r="AN14" s="490"/>
      <c r="AO14" s="490"/>
      <c r="AP14" s="490"/>
      <c r="AQ14" s="490"/>
      <c r="AR14" s="490"/>
      <c r="AS14" s="490"/>
      <c r="AT14" s="12"/>
      <c r="AU14" s="490"/>
      <c r="AV14" s="490"/>
      <c r="AW14" s="490"/>
      <c r="AX14" s="490"/>
      <c r="AY14" s="490"/>
      <c r="AZ14" s="490"/>
      <c r="BA14" s="490"/>
      <c r="BB14" s="490"/>
    </row>
    <row r="15" spans="1:55" ht="16.5" customHeight="1" thickBot="1">
      <c r="A15" s="434" t="s">
        <v>7</v>
      </c>
      <c r="B15" s="502" t="s">
        <v>8</v>
      </c>
      <c r="C15" s="505" t="s">
        <v>9</v>
      </c>
      <c r="D15" s="3"/>
      <c r="E15" s="508" t="s">
        <v>10</v>
      </c>
      <c r="F15" s="508" t="s">
        <v>46</v>
      </c>
      <c r="G15" s="424" t="s">
        <v>47</v>
      </c>
      <c r="H15" s="425"/>
      <c r="I15" s="424" t="s">
        <v>11</v>
      </c>
      <c r="J15" s="425"/>
      <c r="K15" s="10"/>
      <c r="L15" s="424" t="s">
        <v>12</v>
      </c>
      <c r="M15" s="500"/>
      <c r="N15" s="500"/>
      <c r="O15" s="500"/>
      <c r="P15" s="425"/>
      <c r="Q15" s="424" t="s">
        <v>13</v>
      </c>
      <c r="R15" s="425"/>
      <c r="S15" s="10"/>
      <c r="T15" s="482" t="s">
        <v>14</v>
      </c>
      <c r="U15" s="484"/>
      <c r="V15" s="484"/>
      <c r="W15" s="485"/>
      <c r="X15" s="482" t="s">
        <v>15</v>
      </c>
      <c r="Y15" s="484"/>
      <c r="Z15" s="484"/>
      <c r="AA15" s="485"/>
      <c r="AB15" s="3"/>
      <c r="AC15" s="482" t="s">
        <v>16</v>
      </c>
      <c r="AD15" s="484"/>
      <c r="AE15" s="484"/>
      <c r="AF15" s="485"/>
      <c r="AG15" s="482" t="s">
        <v>17</v>
      </c>
      <c r="AH15" s="484"/>
      <c r="AI15" s="484"/>
      <c r="AJ15" s="485"/>
      <c r="AK15" s="3"/>
      <c r="AL15" s="482" t="s">
        <v>42</v>
      </c>
      <c r="AM15" s="484"/>
      <c r="AN15" s="484"/>
      <c r="AO15" s="485"/>
      <c r="AP15" s="482" t="s">
        <v>43</v>
      </c>
      <c r="AQ15" s="484"/>
      <c r="AR15" s="484"/>
      <c r="AS15" s="485"/>
      <c r="AT15" s="4"/>
      <c r="AU15" s="433"/>
      <c r="AV15" s="433"/>
      <c r="AW15" s="433"/>
      <c r="AX15" s="433"/>
      <c r="AY15" s="433"/>
      <c r="AZ15" s="433"/>
      <c r="BA15" s="433"/>
      <c r="BB15" s="433"/>
      <c r="BC15" s="89"/>
    </row>
    <row r="16" spans="1:55" ht="16.5" customHeight="1" thickBot="1">
      <c r="A16" s="435"/>
      <c r="B16" s="503"/>
      <c r="C16" s="506"/>
      <c r="D16" s="3"/>
      <c r="E16" s="509"/>
      <c r="F16" s="525"/>
      <c r="G16" s="420" t="s">
        <v>18</v>
      </c>
      <c r="H16" s="492" t="s">
        <v>19</v>
      </c>
      <c r="I16" s="420" t="s">
        <v>20</v>
      </c>
      <c r="J16" s="520" t="s">
        <v>21</v>
      </c>
      <c r="K16" s="10"/>
      <c r="L16" s="513" t="s">
        <v>22</v>
      </c>
      <c r="M16" s="515" t="s">
        <v>23</v>
      </c>
      <c r="N16" s="517" t="s">
        <v>24</v>
      </c>
      <c r="O16" s="517" t="s">
        <v>25</v>
      </c>
      <c r="P16" s="535" t="s">
        <v>112</v>
      </c>
      <c r="Q16" s="513" t="s">
        <v>22</v>
      </c>
      <c r="R16" s="522" t="s">
        <v>26</v>
      </c>
      <c r="S16" s="10"/>
      <c r="T16" s="482">
        <v>14</v>
      </c>
      <c r="U16" s="540"/>
      <c r="V16" s="541"/>
      <c r="W16" s="280">
        <v>2</v>
      </c>
      <c r="X16" s="482">
        <v>14</v>
      </c>
      <c r="Y16" s="484"/>
      <c r="Z16" s="485"/>
      <c r="AA16" s="280">
        <v>2</v>
      </c>
      <c r="AB16" s="12"/>
      <c r="AC16" s="482">
        <v>14</v>
      </c>
      <c r="AD16" s="484"/>
      <c r="AE16" s="485"/>
      <c r="AF16" s="280">
        <v>2</v>
      </c>
      <c r="AG16" s="482">
        <v>14</v>
      </c>
      <c r="AH16" s="484"/>
      <c r="AI16" s="485"/>
      <c r="AJ16" s="280">
        <v>2</v>
      </c>
      <c r="AK16" s="12"/>
      <c r="AL16" s="482">
        <v>14</v>
      </c>
      <c r="AM16" s="484"/>
      <c r="AN16" s="485"/>
      <c r="AO16" s="280">
        <v>2</v>
      </c>
      <c r="AP16" s="482">
        <v>14</v>
      </c>
      <c r="AQ16" s="484"/>
      <c r="AR16" s="485"/>
      <c r="AS16" s="280">
        <v>2</v>
      </c>
      <c r="AT16" s="288"/>
      <c r="AU16" s="433"/>
      <c r="AV16" s="433"/>
      <c r="AW16" s="433"/>
      <c r="AX16" s="431"/>
      <c r="AY16" s="433"/>
      <c r="AZ16" s="433"/>
      <c r="BA16" s="433"/>
      <c r="BB16" s="431"/>
      <c r="BC16" s="89"/>
    </row>
    <row r="17" spans="1:55" ht="91.5" customHeight="1" thickBot="1">
      <c r="A17" s="436"/>
      <c r="B17" s="504"/>
      <c r="C17" s="507"/>
      <c r="D17" s="13"/>
      <c r="E17" s="510"/>
      <c r="F17" s="526"/>
      <c r="G17" s="491"/>
      <c r="H17" s="493"/>
      <c r="I17" s="491"/>
      <c r="J17" s="521"/>
      <c r="K17" s="14"/>
      <c r="L17" s="514"/>
      <c r="M17" s="516"/>
      <c r="N17" s="518"/>
      <c r="O17" s="518"/>
      <c r="P17" s="536"/>
      <c r="Q17" s="514"/>
      <c r="R17" s="523"/>
      <c r="S17" s="14"/>
      <c r="T17" s="15" t="s">
        <v>23</v>
      </c>
      <c r="U17" s="16" t="s">
        <v>24</v>
      </c>
      <c r="V17" s="17" t="s">
        <v>25</v>
      </c>
      <c r="W17" s="17" t="s">
        <v>112</v>
      </c>
      <c r="X17" s="15" t="s">
        <v>23</v>
      </c>
      <c r="Y17" s="16" t="s">
        <v>24</v>
      </c>
      <c r="Z17" s="17" t="s">
        <v>25</v>
      </c>
      <c r="AA17" s="17" t="s">
        <v>112</v>
      </c>
      <c r="AB17" s="3"/>
      <c r="AC17" s="15" t="s">
        <v>23</v>
      </c>
      <c r="AD17" s="16" t="s">
        <v>24</v>
      </c>
      <c r="AE17" s="17" t="s">
        <v>25</v>
      </c>
      <c r="AF17" s="17" t="s">
        <v>112</v>
      </c>
      <c r="AG17" s="15" t="s">
        <v>23</v>
      </c>
      <c r="AH17" s="16" t="s">
        <v>24</v>
      </c>
      <c r="AI17" s="17" t="s">
        <v>25</v>
      </c>
      <c r="AJ17" s="17" t="s">
        <v>112</v>
      </c>
      <c r="AK17" s="3"/>
      <c r="AL17" s="15" t="s">
        <v>23</v>
      </c>
      <c r="AM17" s="16" t="s">
        <v>24</v>
      </c>
      <c r="AN17" s="17" t="s">
        <v>25</v>
      </c>
      <c r="AO17" s="17" t="s">
        <v>112</v>
      </c>
      <c r="AP17" s="15" t="s">
        <v>23</v>
      </c>
      <c r="AQ17" s="16" t="s">
        <v>24</v>
      </c>
      <c r="AR17" s="17" t="s">
        <v>25</v>
      </c>
      <c r="AS17" s="17" t="s">
        <v>112</v>
      </c>
      <c r="AT17" s="4"/>
      <c r="AU17" s="432"/>
      <c r="AV17" s="438"/>
      <c r="AW17" s="438"/>
      <c r="AX17" s="438"/>
      <c r="AY17" s="432"/>
      <c r="AZ17" s="438"/>
      <c r="BA17" s="438"/>
      <c r="BB17" s="438"/>
      <c r="BC17" s="89"/>
    </row>
    <row r="18" spans="1:55" ht="15.75" thickBot="1">
      <c r="A18" s="18">
        <v>1</v>
      </c>
      <c r="B18" s="19">
        <v>2</v>
      </c>
      <c r="C18" s="20">
        <v>3</v>
      </c>
      <c r="D18" s="21"/>
      <c r="E18" s="22">
        <v>4</v>
      </c>
      <c r="F18" s="87"/>
      <c r="G18" s="283"/>
      <c r="H18" s="284">
        <v>6</v>
      </c>
      <c r="I18" s="285">
        <v>8</v>
      </c>
      <c r="J18" s="286">
        <v>9</v>
      </c>
      <c r="K18" s="21"/>
      <c r="L18" s="287">
        <v>10</v>
      </c>
      <c r="M18" s="284">
        <v>11</v>
      </c>
      <c r="N18" s="285">
        <v>12</v>
      </c>
      <c r="O18" s="285">
        <v>13</v>
      </c>
      <c r="P18" s="286">
        <v>14</v>
      </c>
      <c r="Q18" s="284">
        <v>15</v>
      </c>
      <c r="R18" s="286">
        <v>16</v>
      </c>
      <c r="S18" s="21"/>
      <c r="T18" s="23">
        <v>17</v>
      </c>
      <c r="U18" s="24">
        <v>18</v>
      </c>
      <c r="V18" s="25">
        <v>19</v>
      </c>
      <c r="W18" s="26">
        <v>20</v>
      </c>
      <c r="X18" s="27">
        <v>21</v>
      </c>
      <c r="Y18" s="28">
        <v>22</v>
      </c>
      <c r="Z18" s="29">
        <v>23</v>
      </c>
      <c r="AA18" s="30">
        <v>24</v>
      </c>
      <c r="AB18" s="31"/>
      <c r="AC18" s="23">
        <v>25</v>
      </c>
      <c r="AD18" s="24">
        <v>26</v>
      </c>
      <c r="AE18" s="25">
        <v>27</v>
      </c>
      <c r="AF18" s="26">
        <v>28</v>
      </c>
      <c r="AG18" s="27">
        <v>29</v>
      </c>
      <c r="AH18" s="28">
        <v>30</v>
      </c>
      <c r="AI18" s="29">
        <v>31</v>
      </c>
      <c r="AJ18" s="30">
        <v>32</v>
      </c>
      <c r="AK18" s="31"/>
      <c r="AL18" s="23">
        <v>25</v>
      </c>
      <c r="AM18" s="24">
        <v>26</v>
      </c>
      <c r="AN18" s="25">
        <v>27</v>
      </c>
      <c r="AO18" s="26">
        <v>28</v>
      </c>
      <c r="AP18" s="27">
        <v>29</v>
      </c>
      <c r="AQ18" s="28">
        <v>30</v>
      </c>
      <c r="AR18" s="29">
        <v>31</v>
      </c>
      <c r="AS18" s="30">
        <v>32</v>
      </c>
      <c r="AT18" s="45"/>
      <c r="AU18" s="65"/>
      <c r="AV18" s="65"/>
      <c r="AW18" s="81"/>
      <c r="AX18" s="65"/>
      <c r="AY18" s="81"/>
      <c r="AZ18" s="81"/>
      <c r="BA18" s="65"/>
      <c r="BB18" s="81"/>
      <c r="BC18" s="89"/>
    </row>
    <row r="19" spans="1:55" ht="15">
      <c r="A19" s="65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65"/>
      <c r="U19" s="65"/>
      <c r="V19" s="81"/>
      <c r="W19" s="65"/>
      <c r="X19" s="81"/>
      <c r="Y19" s="81"/>
      <c r="Z19" s="65"/>
      <c r="AA19" s="81"/>
      <c r="AB19" s="31"/>
      <c r="AC19" s="65"/>
      <c r="AD19" s="65"/>
      <c r="AE19" s="81"/>
      <c r="AF19" s="65"/>
      <c r="AG19" s="81"/>
      <c r="AH19" s="81"/>
      <c r="AI19" s="65"/>
      <c r="AJ19" s="81"/>
      <c r="AK19" s="31"/>
      <c r="AL19" s="65"/>
      <c r="AM19" s="65"/>
      <c r="AN19" s="81"/>
      <c r="AO19" s="65"/>
      <c r="AP19" s="81"/>
      <c r="AQ19" s="81"/>
      <c r="AR19" s="65"/>
      <c r="AS19" s="81"/>
      <c r="AT19" s="45"/>
      <c r="AU19" s="80"/>
      <c r="AV19" s="80"/>
      <c r="AW19" s="82"/>
      <c r="AX19" s="80"/>
      <c r="AY19" s="82"/>
      <c r="AZ19" s="82"/>
      <c r="BA19" s="80"/>
      <c r="BB19" s="82"/>
      <c r="BC19" s="89"/>
    </row>
    <row r="20" spans="1:55" ht="21">
      <c r="A20" s="32"/>
      <c r="B20" s="437" t="s">
        <v>38</v>
      </c>
      <c r="C20" s="437"/>
      <c r="D20" s="437"/>
      <c r="E20" s="437"/>
      <c r="F20" s="437"/>
      <c r="G20" s="437"/>
      <c r="H20" s="437"/>
      <c r="I20" s="437"/>
      <c r="J20" s="437"/>
      <c r="K20" s="437"/>
      <c r="L20" s="437"/>
      <c r="M20" s="437"/>
      <c r="N20" s="437"/>
      <c r="O20" s="437"/>
      <c r="P20" s="437"/>
      <c r="Q20" s="437"/>
      <c r="R20" s="437"/>
      <c r="S20" s="34"/>
      <c r="T20" s="35"/>
      <c r="U20" s="35"/>
      <c r="V20" s="36"/>
      <c r="W20" s="35"/>
      <c r="X20" s="36"/>
      <c r="Y20" s="36"/>
      <c r="Z20" s="35"/>
      <c r="AA20" s="36"/>
      <c r="AB20" s="37"/>
      <c r="AC20" s="35"/>
      <c r="AD20" s="35"/>
      <c r="AE20" s="36"/>
      <c r="AF20" s="35"/>
      <c r="AG20" s="36"/>
      <c r="AH20" s="36"/>
      <c r="AI20" s="35"/>
      <c r="AJ20" s="36"/>
      <c r="AK20" s="37"/>
      <c r="AL20" s="35"/>
      <c r="AM20" s="35"/>
      <c r="AN20" s="36"/>
      <c r="AO20" s="35"/>
      <c r="AP20" s="36"/>
      <c r="AQ20" s="36"/>
      <c r="AR20" s="35"/>
      <c r="AS20" s="36"/>
      <c r="AT20" s="83"/>
      <c r="AU20" s="38"/>
      <c r="AV20" s="38"/>
      <c r="AW20" s="39"/>
      <c r="AX20" s="38"/>
      <c r="AY20" s="39"/>
      <c r="AZ20" s="39"/>
      <c r="BA20" s="38"/>
      <c r="BB20" s="39"/>
      <c r="BC20" s="89"/>
    </row>
    <row r="21" spans="1:55" ht="21">
      <c r="A21" s="32"/>
      <c r="B21" s="314"/>
      <c r="C21" s="314"/>
      <c r="D21" s="314"/>
      <c r="E21" s="314"/>
      <c r="F21" s="314"/>
      <c r="G21" s="315" t="s">
        <v>27</v>
      </c>
      <c r="H21" s="314"/>
      <c r="I21" s="315">
        <f>I23+I36+I51</f>
        <v>2520</v>
      </c>
      <c r="J21" s="318"/>
      <c r="K21" s="314"/>
      <c r="L21" s="314"/>
      <c r="M21" s="314"/>
      <c r="N21" s="320"/>
      <c r="O21" s="314"/>
      <c r="P21" s="314"/>
      <c r="Q21" s="314"/>
      <c r="R21" s="314"/>
      <c r="S21" s="34"/>
      <c r="T21" s="35"/>
      <c r="U21" s="35"/>
      <c r="V21" s="478"/>
      <c r="W21" s="35"/>
      <c r="X21" s="36"/>
      <c r="Y21" s="36"/>
      <c r="Z21" s="35"/>
      <c r="AA21" s="36"/>
      <c r="AB21" s="37"/>
      <c r="AC21" s="35"/>
      <c r="AD21" s="35"/>
      <c r="AE21" s="36"/>
      <c r="AF21" s="35"/>
      <c r="AG21" s="36"/>
      <c r="AH21" s="36"/>
      <c r="AI21" s="35"/>
      <c r="AJ21" s="36"/>
      <c r="AK21" s="37"/>
      <c r="AL21" s="35"/>
      <c r="AM21" s="35"/>
      <c r="AN21" s="36"/>
      <c r="AO21" s="35"/>
      <c r="AP21" s="36"/>
      <c r="AQ21" s="36"/>
      <c r="AR21" s="35"/>
      <c r="AS21" s="36"/>
      <c r="AT21" s="83"/>
      <c r="AU21" s="38"/>
      <c r="AV21" s="38"/>
      <c r="AW21" s="39"/>
      <c r="AX21" s="38"/>
      <c r="AY21" s="39"/>
      <c r="AZ21" s="39"/>
      <c r="BA21" s="38"/>
      <c r="BB21" s="39"/>
      <c r="BC21" s="89"/>
    </row>
    <row r="22" spans="1:55" ht="21">
      <c r="A22" s="41"/>
      <c r="B22" s="437" t="s">
        <v>52</v>
      </c>
      <c r="C22" s="437"/>
      <c r="D22" s="437"/>
      <c r="E22" s="437"/>
      <c r="F22" s="437"/>
      <c r="G22" s="437"/>
      <c r="H22" s="437"/>
      <c r="I22" s="437"/>
      <c r="J22" s="437"/>
      <c r="K22" s="437"/>
      <c r="L22" s="437"/>
      <c r="M22" s="437"/>
      <c r="N22" s="437"/>
      <c r="O22" s="437"/>
      <c r="P22" s="437"/>
      <c r="Q22" s="437"/>
      <c r="R22" s="437"/>
      <c r="S22" s="42"/>
      <c r="T22" s="42"/>
      <c r="U22" s="42"/>
      <c r="V22" s="43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84"/>
      <c r="AU22" s="84"/>
      <c r="AV22" s="84"/>
      <c r="AW22" s="84"/>
      <c r="AX22" s="84"/>
      <c r="AY22" s="84"/>
      <c r="AZ22" s="84"/>
      <c r="BA22" s="84"/>
      <c r="BB22" s="84"/>
      <c r="BC22" s="89"/>
    </row>
    <row r="23" spans="1:55" ht="21">
      <c r="A23" s="41"/>
      <c r="B23" s="314"/>
      <c r="C23" s="314"/>
      <c r="D23" s="314"/>
      <c r="E23" s="314"/>
      <c r="F23" s="314"/>
      <c r="G23" s="315" t="s">
        <v>27</v>
      </c>
      <c r="H23" s="314"/>
      <c r="I23" s="315">
        <f>E33</f>
        <v>252</v>
      </c>
      <c r="J23" s="318"/>
      <c r="K23" s="314"/>
      <c r="L23" s="314"/>
      <c r="M23" s="314"/>
      <c r="N23" s="314"/>
      <c r="O23" s="314"/>
      <c r="P23" s="314"/>
      <c r="Q23" s="314"/>
      <c r="R23" s="314"/>
      <c r="S23" s="42"/>
      <c r="T23" s="42"/>
      <c r="U23" s="42"/>
      <c r="V23" s="43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84"/>
      <c r="AU23" s="84"/>
      <c r="AV23" s="84"/>
      <c r="AW23" s="84"/>
      <c r="AX23" s="84"/>
      <c r="AY23" s="84"/>
      <c r="AZ23" s="84"/>
      <c r="BA23" s="84"/>
      <c r="BB23" s="84"/>
      <c r="BC23" s="89"/>
    </row>
    <row r="24" spans="1:55" ht="15.75" thickBot="1">
      <c r="A24" s="41"/>
      <c r="B24" s="33"/>
      <c r="C24" s="33"/>
      <c r="D24" s="33"/>
      <c r="E24" s="33"/>
      <c r="F24" s="33"/>
      <c r="G24" s="33"/>
      <c r="H24" s="33"/>
      <c r="I24" s="40"/>
      <c r="J24" s="40"/>
      <c r="K24" s="33"/>
      <c r="L24" s="33"/>
      <c r="M24" s="33"/>
      <c r="N24" s="33"/>
      <c r="O24" s="33"/>
      <c r="P24" s="33"/>
      <c r="Q24" s="33"/>
      <c r="R24" s="33"/>
      <c r="S24" s="42"/>
      <c r="T24" s="42"/>
      <c r="U24" s="42"/>
      <c r="V24" s="43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84"/>
      <c r="AU24" s="84"/>
      <c r="AV24" s="84"/>
      <c r="AW24" s="84"/>
      <c r="AX24" s="84"/>
      <c r="AY24" s="84"/>
      <c r="AZ24" s="84"/>
      <c r="BA24" s="84"/>
      <c r="BB24" s="84"/>
      <c r="BC24" s="89"/>
    </row>
    <row r="25" spans="1:55" ht="41.25" customHeight="1">
      <c r="A25" s="304">
        <v>1</v>
      </c>
      <c r="B25" s="439" t="s">
        <v>123</v>
      </c>
      <c r="C25" s="398" t="s">
        <v>28</v>
      </c>
      <c r="D25" s="400"/>
      <c r="E25" s="402">
        <v>54</v>
      </c>
      <c r="F25" s="403">
        <f aca="true" t="shared" si="0" ref="F25:F32">E25/36</f>
        <v>1.5</v>
      </c>
      <c r="G25" s="404" t="s">
        <v>121</v>
      </c>
      <c r="H25" s="396"/>
      <c r="I25" s="397"/>
      <c r="J25" s="405"/>
      <c r="K25" s="406"/>
      <c r="L25" s="129">
        <f>SUM(M25:P25)</f>
        <v>8</v>
      </c>
      <c r="M25" s="130">
        <f>(T25+X25+AC25+AG25)</f>
        <v>6</v>
      </c>
      <c r="N25" s="130">
        <f>7*(U25+Y25+AD25+AH25)</f>
        <v>0</v>
      </c>
      <c r="O25" s="130">
        <f>7*(V25+Z25+AE25+AI25)</f>
        <v>0</v>
      </c>
      <c r="P25" s="131">
        <v>2</v>
      </c>
      <c r="Q25" s="129">
        <f>E25-L25</f>
        <v>46</v>
      </c>
      <c r="R25" s="132">
        <f>Q25/E25</f>
        <v>0.8518518518518519</v>
      </c>
      <c r="S25" s="250"/>
      <c r="T25" s="129">
        <v>6</v>
      </c>
      <c r="U25" s="130"/>
      <c r="V25" s="130"/>
      <c r="W25" s="131">
        <v>2</v>
      </c>
      <c r="X25" s="129"/>
      <c r="Y25" s="130"/>
      <c r="Z25" s="130"/>
      <c r="AA25" s="131"/>
      <c r="AB25" s="270"/>
      <c r="AC25" s="129"/>
      <c r="AD25" s="130"/>
      <c r="AE25" s="130"/>
      <c r="AF25" s="131"/>
      <c r="AG25" s="254"/>
      <c r="AH25" s="110"/>
      <c r="AI25" s="231"/>
      <c r="AJ25" s="232"/>
      <c r="AK25" s="385"/>
      <c r="AL25" s="258"/>
      <c r="AM25" s="231"/>
      <c r="AN25" s="231"/>
      <c r="AO25" s="232"/>
      <c r="AP25" s="258"/>
      <c r="AQ25" s="231"/>
      <c r="AR25" s="231"/>
      <c r="AS25" s="232"/>
      <c r="AT25" s="429"/>
      <c r="AU25" s="271"/>
      <c r="AV25" s="271"/>
      <c r="AW25" s="271"/>
      <c r="AX25" s="271"/>
      <c r="AY25" s="271"/>
      <c r="AZ25" s="271"/>
      <c r="BA25" s="271"/>
      <c r="BB25" s="271"/>
      <c r="BC25" s="89"/>
    </row>
    <row r="26" spans="1:55" ht="41.25" customHeight="1">
      <c r="A26" s="305">
        <v>2</v>
      </c>
      <c r="B26" s="440" t="s">
        <v>167</v>
      </c>
      <c r="C26" s="311" t="s">
        <v>28</v>
      </c>
      <c r="D26" s="401"/>
      <c r="E26" s="137">
        <v>54</v>
      </c>
      <c r="F26" s="112">
        <f t="shared" si="0"/>
        <v>1.5</v>
      </c>
      <c r="G26" s="263"/>
      <c r="H26" s="239"/>
      <c r="I26" s="149"/>
      <c r="J26" s="105"/>
      <c r="K26" s="250"/>
      <c r="L26" s="138">
        <f aca="true" t="shared" si="1" ref="L26:L32">SUM(M26:P26)</f>
        <v>0</v>
      </c>
      <c r="M26" s="139">
        <f aca="true" t="shared" si="2" ref="M26:M32">(T26+X26+AC26+AG26)</f>
        <v>0</v>
      </c>
      <c r="N26" s="139">
        <f aca="true" t="shared" si="3" ref="N26:N32">7*(U26+Y26+AD26+AH26)</f>
        <v>0</v>
      </c>
      <c r="O26" s="139">
        <f>7*(V26+Z26+AE26+AI26)</f>
        <v>0</v>
      </c>
      <c r="P26" s="140">
        <v>0</v>
      </c>
      <c r="Q26" s="138">
        <f aca="true" t="shared" si="4" ref="Q26:Q32">E26-L26</f>
        <v>54</v>
      </c>
      <c r="R26" s="141">
        <f aca="true" t="shared" si="5" ref="R26:R32">Q26/E26</f>
        <v>1</v>
      </c>
      <c r="S26" s="250"/>
      <c r="T26" s="138"/>
      <c r="U26" s="139"/>
      <c r="V26" s="139"/>
      <c r="W26" s="140"/>
      <c r="X26" s="150"/>
      <c r="Y26" s="151"/>
      <c r="Z26" s="151"/>
      <c r="AA26" s="152"/>
      <c r="AB26" s="270"/>
      <c r="AC26" s="150"/>
      <c r="AD26" s="151"/>
      <c r="AE26" s="151"/>
      <c r="AF26" s="152"/>
      <c r="AG26" s="381"/>
      <c r="AH26" s="382"/>
      <c r="AI26" s="383"/>
      <c r="AJ26" s="384"/>
      <c r="AK26" s="385"/>
      <c r="AL26" s="386"/>
      <c r="AM26" s="383"/>
      <c r="AN26" s="383"/>
      <c r="AO26" s="384"/>
      <c r="AP26" s="386"/>
      <c r="AQ26" s="383"/>
      <c r="AR26" s="383"/>
      <c r="AS26" s="384"/>
      <c r="AT26" s="85"/>
      <c r="AU26" s="271"/>
      <c r="AV26" s="271"/>
      <c r="AW26" s="271"/>
      <c r="AX26" s="271"/>
      <c r="AY26" s="271"/>
      <c r="AZ26" s="271"/>
      <c r="BA26" s="271"/>
      <c r="BB26" s="271"/>
      <c r="BC26" s="89"/>
    </row>
    <row r="27" spans="1:55" ht="25.5" customHeight="1">
      <c r="A27" s="305">
        <v>3</v>
      </c>
      <c r="B27" s="440" t="s">
        <v>166</v>
      </c>
      <c r="C27" s="309" t="s">
        <v>90</v>
      </c>
      <c r="D27" s="124"/>
      <c r="E27" s="137">
        <v>180</v>
      </c>
      <c r="F27" s="112">
        <f t="shared" si="0"/>
        <v>5</v>
      </c>
      <c r="G27" s="263">
        <v>2</v>
      </c>
      <c r="H27" s="239">
        <v>1</v>
      </c>
      <c r="I27" s="149"/>
      <c r="J27" s="105"/>
      <c r="K27" s="250"/>
      <c r="L27" s="138">
        <f t="shared" si="1"/>
        <v>2</v>
      </c>
      <c r="M27" s="139">
        <f t="shared" si="2"/>
        <v>0</v>
      </c>
      <c r="N27" s="139">
        <f t="shared" si="3"/>
        <v>0</v>
      </c>
      <c r="O27" s="139">
        <f>(V27+Z27+AE27+AI27)</f>
        <v>0</v>
      </c>
      <c r="P27" s="140">
        <v>2</v>
      </c>
      <c r="Q27" s="138">
        <f t="shared" si="4"/>
        <v>178</v>
      </c>
      <c r="R27" s="141">
        <f t="shared" si="5"/>
        <v>0.9888888888888889</v>
      </c>
      <c r="S27" s="250"/>
      <c r="T27" s="138"/>
      <c r="U27" s="139"/>
      <c r="V27" s="139"/>
      <c r="W27" s="140"/>
      <c r="X27" s="138"/>
      <c r="Y27" s="139"/>
      <c r="Z27" s="139"/>
      <c r="AA27" s="140"/>
      <c r="AB27" s="252"/>
      <c r="AC27" s="138"/>
      <c r="AD27" s="139"/>
      <c r="AE27" s="139"/>
      <c r="AF27" s="140"/>
      <c r="AG27" s="255"/>
      <c r="AH27" s="113"/>
      <c r="AI27" s="233"/>
      <c r="AJ27" s="234"/>
      <c r="AK27" s="256"/>
      <c r="AL27" s="259"/>
      <c r="AM27" s="233"/>
      <c r="AN27" s="233"/>
      <c r="AO27" s="234"/>
      <c r="AP27" s="259"/>
      <c r="AQ27" s="233"/>
      <c r="AR27" s="233"/>
      <c r="AS27" s="234"/>
      <c r="AT27" s="85"/>
      <c r="AU27" s="271"/>
      <c r="AV27" s="271"/>
      <c r="AW27" s="271"/>
      <c r="AX27" s="271"/>
      <c r="AY27" s="271"/>
      <c r="AZ27" s="271"/>
      <c r="BA27" s="271"/>
      <c r="BB27" s="271"/>
      <c r="BC27" s="89"/>
    </row>
    <row r="28" spans="1:55" ht="70.5" customHeight="1">
      <c r="A28" s="305">
        <v>4</v>
      </c>
      <c r="B28" s="440" t="s">
        <v>29</v>
      </c>
      <c r="C28" s="309" t="s">
        <v>28</v>
      </c>
      <c r="D28" s="124"/>
      <c r="E28" s="137">
        <v>54</v>
      </c>
      <c r="F28" s="112">
        <f t="shared" si="0"/>
        <v>1.5</v>
      </c>
      <c r="G28" s="263">
        <v>2</v>
      </c>
      <c r="H28" s="239"/>
      <c r="I28" s="149"/>
      <c r="J28" s="105"/>
      <c r="K28" s="250"/>
      <c r="L28" s="138">
        <f>SUM(M28:P28)</f>
        <v>8</v>
      </c>
      <c r="M28" s="139">
        <f>(T28+X28+AC28+AG28)</f>
        <v>2</v>
      </c>
      <c r="N28" s="139">
        <f>7*(U28+Y28+AD28+AH28)</f>
        <v>0</v>
      </c>
      <c r="O28" s="139">
        <f>(V28+Z28+AE28+AI28)</f>
        <v>4</v>
      </c>
      <c r="P28" s="140">
        <v>2</v>
      </c>
      <c r="Q28" s="138">
        <f>E28-L28</f>
        <v>46</v>
      </c>
      <c r="R28" s="141">
        <f>Q28/E28</f>
        <v>0.8518518518518519</v>
      </c>
      <c r="S28" s="250"/>
      <c r="T28" s="138">
        <v>2</v>
      </c>
      <c r="U28" s="139"/>
      <c r="V28" s="139">
        <v>4</v>
      </c>
      <c r="W28" s="140">
        <v>2</v>
      </c>
      <c r="X28" s="138"/>
      <c r="Y28" s="139"/>
      <c r="Z28" s="139"/>
      <c r="AA28" s="140"/>
      <c r="AB28" s="252"/>
      <c r="AC28" s="138"/>
      <c r="AD28" s="139"/>
      <c r="AE28" s="139"/>
      <c r="AF28" s="140"/>
      <c r="AG28" s="255"/>
      <c r="AH28" s="113"/>
      <c r="AI28" s="233"/>
      <c r="AJ28" s="234"/>
      <c r="AK28" s="256"/>
      <c r="AL28" s="259"/>
      <c r="AM28" s="233"/>
      <c r="AN28" s="233"/>
      <c r="AO28" s="234"/>
      <c r="AP28" s="259"/>
      <c r="AQ28" s="233"/>
      <c r="AR28" s="233"/>
      <c r="AS28" s="234"/>
      <c r="AT28" s="85"/>
      <c r="AU28" s="271"/>
      <c r="AV28" s="271"/>
      <c r="AW28" s="271"/>
      <c r="AX28" s="271"/>
      <c r="AY28" s="271"/>
      <c r="AZ28" s="271"/>
      <c r="BA28" s="271"/>
      <c r="BB28" s="271"/>
      <c r="BC28" s="89"/>
    </row>
    <row r="29" spans="1:55" ht="60" customHeight="1">
      <c r="A29" s="305">
        <v>5</v>
      </c>
      <c r="B29" s="440" t="s">
        <v>175</v>
      </c>
      <c r="C29" s="309" t="s">
        <v>28</v>
      </c>
      <c r="D29" s="124"/>
      <c r="E29" s="137">
        <v>54</v>
      </c>
      <c r="F29" s="112">
        <f t="shared" si="0"/>
        <v>1.5</v>
      </c>
      <c r="G29" s="263">
        <v>2</v>
      </c>
      <c r="H29" s="239"/>
      <c r="I29" s="149"/>
      <c r="J29" s="105"/>
      <c r="K29" s="250"/>
      <c r="L29" s="138">
        <f t="shared" si="1"/>
        <v>8</v>
      </c>
      <c r="M29" s="139">
        <f t="shared" si="2"/>
        <v>2</v>
      </c>
      <c r="N29" s="139">
        <f t="shared" si="3"/>
        <v>0</v>
      </c>
      <c r="O29" s="139">
        <f>(V29+Z29+AE29+AI29)</f>
        <v>4</v>
      </c>
      <c r="P29" s="140">
        <v>2</v>
      </c>
      <c r="Q29" s="138">
        <f t="shared" si="4"/>
        <v>46</v>
      </c>
      <c r="R29" s="141">
        <f t="shared" si="5"/>
        <v>0.8518518518518519</v>
      </c>
      <c r="S29" s="250"/>
      <c r="T29" s="138">
        <v>2</v>
      </c>
      <c r="U29" s="139"/>
      <c r="V29" s="139">
        <v>4</v>
      </c>
      <c r="W29" s="140">
        <v>2</v>
      </c>
      <c r="X29" s="138"/>
      <c r="Y29" s="139"/>
      <c r="Z29" s="139"/>
      <c r="AA29" s="140"/>
      <c r="AB29" s="252"/>
      <c r="AC29" s="138"/>
      <c r="AD29" s="139"/>
      <c r="AE29" s="139"/>
      <c r="AF29" s="140"/>
      <c r="AG29" s="255"/>
      <c r="AH29" s="113"/>
      <c r="AI29" s="233"/>
      <c r="AJ29" s="234"/>
      <c r="AK29" s="256"/>
      <c r="AL29" s="259"/>
      <c r="AM29" s="233"/>
      <c r="AN29" s="233"/>
      <c r="AO29" s="234"/>
      <c r="AP29" s="259"/>
      <c r="AQ29" s="233"/>
      <c r="AR29" s="233"/>
      <c r="AS29" s="234"/>
      <c r="AT29" s="85"/>
      <c r="AU29" s="271"/>
      <c r="AV29" s="271"/>
      <c r="AW29" s="271"/>
      <c r="AX29" s="271"/>
      <c r="AY29" s="271"/>
      <c r="AZ29" s="271"/>
      <c r="BA29" s="271"/>
      <c r="BB29" s="271"/>
      <c r="BC29" s="89"/>
    </row>
    <row r="30" spans="1:55" ht="30" customHeight="1">
      <c r="A30" s="305">
        <v>6</v>
      </c>
      <c r="B30" s="440" t="s">
        <v>165</v>
      </c>
      <c r="C30" s="309" t="s">
        <v>30</v>
      </c>
      <c r="D30" s="124"/>
      <c r="E30" s="137">
        <v>108</v>
      </c>
      <c r="F30" s="112">
        <f t="shared" si="0"/>
        <v>3</v>
      </c>
      <c r="G30" s="263">
        <v>3</v>
      </c>
      <c r="H30" s="239"/>
      <c r="I30" s="149"/>
      <c r="J30" s="105"/>
      <c r="K30" s="250"/>
      <c r="L30" s="138">
        <f t="shared" si="1"/>
        <v>0</v>
      </c>
      <c r="M30" s="139">
        <f t="shared" si="2"/>
        <v>0</v>
      </c>
      <c r="N30" s="139">
        <f t="shared" si="3"/>
        <v>0</v>
      </c>
      <c r="O30" s="139">
        <f>(V30+Z30+AE30+AI30)</f>
        <v>0</v>
      </c>
      <c r="P30" s="140">
        <v>0</v>
      </c>
      <c r="Q30" s="138">
        <f t="shared" si="4"/>
        <v>108</v>
      </c>
      <c r="R30" s="141">
        <f t="shared" si="5"/>
        <v>1</v>
      </c>
      <c r="S30" s="250"/>
      <c r="T30" s="138"/>
      <c r="U30" s="139"/>
      <c r="V30" s="139"/>
      <c r="W30" s="140"/>
      <c r="X30" s="138"/>
      <c r="Y30" s="139"/>
      <c r="Z30" s="139"/>
      <c r="AA30" s="140"/>
      <c r="AB30" s="252"/>
      <c r="AC30" s="138"/>
      <c r="AD30" s="139"/>
      <c r="AE30" s="139"/>
      <c r="AF30" s="140"/>
      <c r="AG30" s="255"/>
      <c r="AH30" s="113"/>
      <c r="AI30" s="233"/>
      <c r="AJ30" s="249"/>
      <c r="AK30" s="256"/>
      <c r="AL30" s="259"/>
      <c r="AM30" s="233"/>
      <c r="AN30" s="233"/>
      <c r="AO30" s="234"/>
      <c r="AP30" s="259"/>
      <c r="AQ30" s="233"/>
      <c r="AR30" s="233"/>
      <c r="AS30" s="234"/>
      <c r="AT30" s="85"/>
      <c r="AU30" s="271"/>
      <c r="AV30" s="271"/>
      <c r="AW30" s="271"/>
      <c r="AX30" s="271"/>
      <c r="AY30" s="271"/>
      <c r="AZ30" s="271"/>
      <c r="BA30" s="271"/>
      <c r="BB30" s="271"/>
      <c r="BC30" s="89"/>
    </row>
    <row r="31" spans="1:55" ht="45" customHeight="1">
      <c r="A31" s="305">
        <v>7</v>
      </c>
      <c r="B31" s="440" t="s">
        <v>111</v>
      </c>
      <c r="C31" s="309" t="s">
        <v>28</v>
      </c>
      <c r="D31" s="124"/>
      <c r="E31" s="137">
        <v>72</v>
      </c>
      <c r="F31" s="112">
        <f t="shared" si="0"/>
        <v>2</v>
      </c>
      <c r="G31" s="263">
        <v>8</v>
      </c>
      <c r="H31" s="239"/>
      <c r="I31" s="149"/>
      <c r="J31" s="105"/>
      <c r="K31" s="250"/>
      <c r="L31" s="138">
        <f t="shared" si="1"/>
        <v>10</v>
      </c>
      <c r="M31" s="139">
        <f t="shared" si="2"/>
        <v>6</v>
      </c>
      <c r="N31" s="139">
        <f t="shared" si="3"/>
        <v>0</v>
      </c>
      <c r="O31" s="139">
        <f>(V31+Z31+AE31+AI31)</f>
        <v>2</v>
      </c>
      <c r="P31" s="140">
        <v>2</v>
      </c>
      <c r="Q31" s="138">
        <f t="shared" si="4"/>
        <v>62</v>
      </c>
      <c r="R31" s="141">
        <f t="shared" si="5"/>
        <v>0.8611111111111112</v>
      </c>
      <c r="S31" s="250"/>
      <c r="T31" s="138"/>
      <c r="U31" s="139"/>
      <c r="V31" s="139"/>
      <c r="W31" s="140"/>
      <c r="X31" s="138"/>
      <c r="Y31" s="139"/>
      <c r="Z31" s="139"/>
      <c r="AA31" s="140"/>
      <c r="AB31" s="252"/>
      <c r="AC31" s="138">
        <v>6</v>
      </c>
      <c r="AD31" s="139"/>
      <c r="AE31" s="139">
        <v>2</v>
      </c>
      <c r="AF31" s="140">
        <v>2</v>
      </c>
      <c r="AG31" s="255"/>
      <c r="AH31" s="113"/>
      <c r="AI31" s="233"/>
      <c r="AJ31" s="249"/>
      <c r="AK31" s="256"/>
      <c r="AL31" s="259"/>
      <c r="AM31" s="233"/>
      <c r="AN31" s="233"/>
      <c r="AO31" s="234"/>
      <c r="AP31" s="259"/>
      <c r="AQ31" s="233"/>
      <c r="AR31" s="233"/>
      <c r="AS31" s="234"/>
      <c r="AT31" s="85"/>
      <c r="AU31" s="271"/>
      <c r="AV31" s="271"/>
      <c r="AW31" s="271"/>
      <c r="AX31" s="271"/>
      <c r="AY31" s="271"/>
      <c r="AZ31" s="271"/>
      <c r="BA31" s="271"/>
      <c r="BB31" s="271"/>
      <c r="BC31" s="89"/>
    </row>
    <row r="32" spans="1:55" ht="41.25" customHeight="1" thickBot="1">
      <c r="A32" s="539">
        <v>8</v>
      </c>
      <c r="B32" s="441" t="s">
        <v>40</v>
      </c>
      <c r="C32" s="399" t="s">
        <v>30</v>
      </c>
      <c r="D32" s="243"/>
      <c r="E32" s="409">
        <v>72</v>
      </c>
      <c r="F32" s="182">
        <f t="shared" si="0"/>
        <v>2</v>
      </c>
      <c r="G32" s="264">
        <v>4</v>
      </c>
      <c r="H32" s="240"/>
      <c r="I32" s="198"/>
      <c r="J32" s="183"/>
      <c r="K32" s="251"/>
      <c r="L32" s="162">
        <f t="shared" si="1"/>
        <v>2</v>
      </c>
      <c r="M32" s="164">
        <f t="shared" si="2"/>
        <v>0</v>
      </c>
      <c r="N32" s="164">
        <f t="shared" si="3"/>
        <v>0</v>
      </c>
      <c r="O32" s="164">
        <f>(V32+Z32+AE32+AI32)</f>
        <v>0</v>
      </c>
      <c r="P32" s="165">
        <v>2</v>
      </c>
      <c r="Q32" s="162">
        <f t="shared" si="4"/>
        <v>70</v>
      </c>
      <c r="R32" s="184">
        <f t="shared" si="5"/>
        <v>0.9722222222222222</v>
      </c>
      <c r="S32" s="251"/>
      <c r="T32" s="162"/>
      <c r="U32" s="164"/>
      <c r="V32" s="164"/>
      <c r="W32" s="165"/>
      <c r="X32" s="162"/>
      <c r="Y32" s="164"/>
      <c r="Z32" s="164"/>
      <c r="AA32" s="165"/>
      <c r="AB32" s="253"/>
      <c r="AC32" s="162"/>
      <c r="AD32" s="164"/>
      <c r="AE32" s="164"/>
      <c r="AF32" s="165"/>
      <c r="AG32" s="162"/>
      <c r="AH32" s="164"/>
      <c r="AI32" s="164"/>
      <c r="AJ32" s="165"/>
      <c r="AK32" s="257"/>
      <c r="AL32" s="260"/>
      <c r="AM32" s="235"/>
      <c r="AN32" s="235"/>
      <c r="AO32" s="236"/>
      <c r="AP32" s="260"/>
      <c r="AQ32" s="235"/>
      <c r="AR32" s="235"/>
      <c r="AS32" s="236"/>
      <c r="AT32" s="430"/>
      <c r="AU32" s="271"/>
      <c r="AV32" s="271"/>
      <c r="AW32" s="271"/>
      <c r="AX32" s="271"/>
      <c r="AY32" s="271"/>
      <c r="AZ32" s="271"/>
      <c r="BA32" s="271"/>
      <c r="BB32" s="271"/>
      <c r="BC32" s="89"/>
    </row>
    <row r="33" spans="1:55" ht="20.25">
      <c r="A33" s="46"/>
      <c r="B33" s="31"/>
      <c r="C33" s="377" t="s">
        <v>31</v>
      </c>
      <c r="D33" s="329"/>
      <c r="E33" s="374">
        <f>E32+E25+E28+E31</f>
        <v>252</v>
      </c>
      <c r="F33" s="374">
        <f>E33/36</f>
        <v>7</v>
      </c>
      <c r="G33" s="374"/>
      <c r="H33" s="374"/>
      <c r="I33" s="375"/>
      <c r="J33" s="375"/>
      <c r="K33" s="374"/>
      <c r="L33" s="376">
        <f>SUM(L25:L32)</f>
        <v>38</v>
      </c>
      <c r="M33" s="376">
        <f>SUM(M25:M32)</f>
        <v>16</v>
      </c>
      <c r="N33" s="376"/>
      <c r="O33" s="376">
        <f>SUM(O25:O32)</f>
        <v>10</v>
      </c>
      <c r="P33" s="376">
        <f>SUM(P25:P32)</f>
        <v>12</v>
      </c>
      <c r="Q33" s="376">
        <f>SUM(Q25:Q32)</f>
        <v>610</v>
      </c>
      <c r="R33" s="115"/>
      <c r="S33" s="109"/>
      <c r="T33" s="116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267"/>
      <c r="AU33" s="271"/>
      <c r="AV33" s="271"/>
      <c r="AW33" s="271"/>
      <c r="AX33" s="271"/>
      <c r="AY33" s="271"/>
      <c r="AZ33" s="271"/>
      <c r="BA33" s="271"/>
      <c r="BB33" s="271"/>
      <c r="BC33" s="89"/>
    </row>
    <row r="34" spans="1:55" ht="17.25">
      <c r="A34" s="5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54"/>
      <c r="T34" s="92"/>
      <c r="U34" s="92"/>
      <c r="V34" s="92"/>
      <c r="W34" s="92"/>
      <c r="X34" s="92"/>
      <c r="Y34" s="92"/>
      <c r="Z34" s="92"/>
      <c r="AA34" s="92"/>
      <c r="AB34" s="55"/>
      <c r="AC34" s="92"/>
      <c r="AD34" s="92"/>
      <c r="AE34" s="92"/>
      <c r="AF34" s="92"/>
      <c r="AG34" s="92"/>
      <c r="AH34" s="92"/>
      <c r="AI34" s="92"/>
      <c r="AJ34" s="92"/>
      <c r="AK34" s="55"/>
      <c r="AL34" s="55"/>
      <c r="AM34" s="55"/>
      <c r="AN34" s="55"/>
      <c r="AO34" s="55"/>
      <c r="AP34" s="55"/>
      <c r="AQ34" s="55"/>
      <c r="AR34" s="55"/>
      <c r="AS34" s="55"/>
      <c r="AT34" s="78"/>
      <c r="AU34" s="271"/>
      <c r="AV34" s="271"/>
      <c r="AW34" s="271"/>
      <c r="AX34" s="271"/>
      <c r="AY34" s="271"/>
      <c r="AZ34" s="271"/>
      <c r="BA34" s="271"/>
      <c r="BB34" s="271"/>
      <c r="BC34" s="89"/>
    </row>
    <row r="35" spans="1:55" ht="21">
      <c r="A35" s="56"/>
      <c r="B35" s="58"/>
      <c r="C35" s="422" t="s">
        <v>64</v>
      </c>
      <c r="D35" s="423"/>
      <c r="E35" s="423"/>
      <c r="F35" s="423"/>
      <c r="G35" s="423"/>
      <c r="H35" s="423"/>
      <c r="I35" s="423"/>
      <c r="J35" s="423"/>
      <c r="K35" s="423"/>
      <c r="L35" s="423"/>
      <c r="M35" s="423"/>
      <c r="N35" s="423"/>
      <c r="O35" s="58"/>
      <c r="P35" s="58"/>
      <c r="Q35" s="58"/>
      <c r="R35" s="58"/>
      <c r="S35" s="42"/>
      <c r="T35" s="94"/>
      <c r="U35" s="94"/>
      <c r="V35" s="93"/>
      <c r="W35" s="93"/>
      <c r="X35" s="93"/>
      <c r="Y35" s="93"/>
      <c r="Z35" s="93"/>
      <c r="AA35" s="93"/>
      <c r="AB35" s="57"/>
      <c r="AC35" s="93"/>
      <c r="AD35" s="93"/>
      <c r="AE35" s="93"/>
      <c r="AF35" s="93"/>
      <c r="AG35" s="93"/>
      <c r="AH35" s="93"/>
      <c r="AI35" s="93"/>
      <c r="AJ35" s="93"/>
      <c r="AK35" s="57"/>
      <c r="AL35" s="57"/>
      <c r="AM35" s="57"/>
      <c r="AN35" s="57"/>
      <c r="AO35" s="57"/>
      <c r="AP35" s="57"/>
      <c r="AQ35" s="57"/>
      <c r="AR35" s="57"/>
      <c r="AS35" s="57"/>
      <c r="AT35" s="59"/>
      <c r="AU35" s="271"/>
      <c r="AV35" s="271"/>
      <c r="AW35" s="271"/>
      <c r="AX35" s="271"/>
      <c r="AY35" s="271"/>
      <c r="AZ35" s="271"/>
      <c r="BA35" s="271"/>
      <c r="BB35" s="271"/>
      <c r="BC35" s="89"/>
    </row>
    <row r="36" spans="1:55" ht="21">
      <c r="A36" s="56"/>
      <c r="C36" s="318"/>
      <c r="D36" s="318"/>
      <c r="E36" s="318"/>
      <c r="F36" s="519" t="s">
        <v>115</v>
      </c>
      <c r="G36" s="519"/>
      <c r="H36" s="519"/>
      <c r="I36" s="319">
        <f>E48</f>
        <v>1224</v>
      </c>
      <c r="J36" s="318"/>
      <c r="K36" s="313"/>
      <c r="L36" s="313"/>
      <c r="M36" s="318"/>
      <c r="N36" s="318"/>
      <c r="P36" s="391"/>
      <c r="S36" s="42"/>
      <c r="T36" s="94"/>
      <c r="U36" s="94"/>
      <c r="V36" s="93"/>
      <c r="W36" s="93"/>
      <c r="X36" s="93"/>
      <c r="Y36" s="93"/>
      <c r="Z36" s="93"/>
      <c r="AA36" s="93"/>
      <c r="AB36" s="57"/>
      <c r="AC36" s="93"/>
      <c r="AD36" s="93"/>
      <c r="AE36" s="93"/>
      <c r="AF36" s="93"/>
      <c r="AG36" s="93"/>
      <c r="AH36" s="93"/>
      <c r="AI36" s="93"/>
      <c r="AJ36" s="93"/>
      <c r="AK36" s="57"/>
      <c r="AL36" s="57"/>
      <c r="AM36" s="57"/>
      <c r="AN36" s="57"/>
      <c r="AO36" s="57"/>
      <c r="AP36" s="57"/>
      <c r="AQ36" s="57"/>
      <c r="AR36" s="57"/>
      <c r="AS36" s="57"/>
      <c r="AT36" s="59"/>
      <c r="AU36" s="271"/>
      <c r="AV36" s="271"/>
      <c r="AW36" s="271"/>
      <c r="AX36" s="271"/>
      <c r="AY36" s="271"/>
      <c r="AZ36" s="271"/>
      <c r="BA36" s="271"/>
      <c r="BB36" s="271"/>
      <c r="BC36" s="89"/>
    </row>
    <row r="37" spans="1:55" ht="18" thickBot="1">
      <c r="A37" s="56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42"/>
      <c r="T37" s="94"/>
      <c r="U37" s="94"/>
      <c r="V37" s="93"/>
      <c r="W37" s="93"/>
      <c r="X37" s="93"/>
      <c r="Y37" s="93"/>
      <c r="Z37" s="93"/>
      <c r="AA37" s="93"/>
      <c r="AB37" s="57"/>
      <c r="AC37" s="93"/>
      <c r="AD37" s="93"/>
      <c r="AE37" s="93"/>
      <c r="AF37" s="93"/>
      <c r="AG37" s="93"/>
      <c r="AH37" s="93"/>
      <c r="AI37" s="93"/>
      <c r="AJ37" s="93"/>
      <c r="AK37" s="59"/>
      <c r="AL37" s="57"/>
      <c r="AM37" s="57"/>
      <c r="AN37" s="57"/>
      <c r="AO37" s="57"/>
      <c r="AP37" s="57"/>
      <c r="AQ37" s="57"/>
      <c r="AR37" s="57"/>
      <c r="AS37" s="57"/>
      <c r="AT37" s="59"/>
      <c r="AU37" s="271"/>
      <c r="AV37" s="271"/>
      <c r="AW37" s="271"/>
      <c r="AX37" s="271"/>
      <c r="AY37" s="271"/>
      <c r="AZ37" s="271"/>
      <c r="BA37" s="271"/>
      <c r="BB37" s="271"/>
      <c r="BC37" s="89"/>
    </row>
    <row r="38" spans="1:55" ht="20.25">
      <c r="A38" s="306">
        <v>1</v>
      </c>
      <c r="B38" s="442" t="s">
        <v>33</v>
      </c>
      <c r="C38" s="307" t="s">
        <v>124</v>
      </c>
      <c r="D38" s="195"/>
      <c r="E38" s="205">
        <v>486</v>
      </c>
      <c r="F38" s="206">
        <f aca="true" t="shared" si="6" ref="F38:F46">E38/36</f>
        <v>13.5</v>
      </c>
      <c r="G38" s="272">
        <v>2</v>
      </c>
      <c r="H38" s="273">
        <v>1</v>
      </c>
      <c r="I38" s="244"/>
      <c r="J38" s="206"/>
      <c r="K38" s="207"/>
      <c r="L38" s="186">
        <f>SUM(M38:P38)</f>
        <v>52</v>
      </c>
      <c r="M38" s="187">
        <f>(T38+X38+AC38+AG38)</f>
        <v>26</v>
      </c>
      <c r="N38" s="187"/>
      <c r="O38" s="187">
        <f>(V38+Z38+AE38+AI38)</f>
        <v>22</v>
      </c>
      <c r="P38" s="188">
        <f>(W38+AA38+AF38+AJ38)</f>
        <v>4</v>
      </c>
      <c r="Q38" s="129">
        <f>E38-L38</f>
        <v>434</v>
      </c>
      <c r="R38" s="132">
        <f>Q38/E38</f>
        <v>0.8930041152263375</v>
      </c>
      <c r="S38" s="207"/>
      <c r="T38" s="208">
        <v>14</v>
      </c>
      <c r="U38" s="209"/>
      <c r="V38" s="209">
        <v>12</v>
      </c>
      <c r="W38" s="392">
        <v>2</v>
      </c>
      <c r="X38" s="393">
        <v>12</v>
      </c>
      <c r="Y38" s="209"/>
      <c r="Z38" s="209">
        <v>10</v>
      </c>
      <c r="AA38" s="211">
        <v>2</v>
      </c>
      <c r="AB38" s="268"/>
      <c r="AC38" s="208"/>
      <c r="AD38" s="209"/>
      <c r="AE38" s="209"/>
      <c r="AF38" s="131"/>
      <c r="AG38" s="208"/>
      <c r="AH38" s="209"/>
      <c r="AI38" s="209"/>
      <c r="AJ38" s="131"/>
      <c r="AK38" s="269"/>
      <c r="AL38" s="208"/>
      <c r="AM38" s="209"/>
      <c r="AN38" s="209"/>
      <c r="AO38" s="210"/>
      <c r="AP38" s="208"/>
      <c r="AQ38" s="209"/>
      <c r="AR38" s="209"/>
      <c r="AS38" s="211"/>
      <c r="AT38" s="63"/>
      <c r="AU38" s="271"/>
      <c r="AV38" s="271"/>
      <c r="AW38" s="271"/>
      <c r="AX38" s="271"/>
      <c r="AY38" s="271"/>
      <c r="AZ38" s="271"/>
      <c r="BA38" s="271"/>
      <c r="BB38" s="271"/>
      <c r="BC38" s="89"/>
    </row>
    <row r="39" spans="1:55" ht="20.25">
      <c r="A39" s="387">
        <v>2</v>
      </c>
      <c r="B39" s="443" t="s">
        <v>164</v>
      </c>
      <c r="C39" s="411" t="s">
        <v>124</v>
      </c>
      <c r="D39" s="410"/>
      <c r="E39" s="212">
        <v>54</v>
      </c>
      <c r="F39" s="213">
        <f>E39/36</f>
        <v>1.5</v>
      </c>
      <c r="G39" s="265"/>
      <c r="H39" s="266"/>
      <c r="I39" s="388"/>
      <c r="J39" s="389"/>
      <c r="K39" s="207"/>
      <c r="L39" s="154">
        <f aca="true" t="shared" si="7" ref="L39:L46">SUM(M39:P39)</f>
        <v>0</v>
      </c>
      <c r="M39" s="156">
        <f aca="true" t="shared" si="8" ref="M39:M46">(T39+X39+AC39+AG39)</f>
        <v>0</v>
      </c>
      <c r="N39" s="156">
        <v>0</v>
      </c>
      <c r="O39" s="156">
        <f aca="true" t="shared" si="9" ref="O39:O46">(V39+Z39+AE39+AI39)</f>
        <v>0</v>
      </c>
      <c r="P39" s="140">
        <v>0</v>
      </c>
      <c r="Q39" s="138">
        <f aca="true" t="shared" si="10" ref="Q39:Q46">E39-L39</f>
        <v>54</v>
      </c>
      <c r="R39" s="141">
        <f aca="true" t="shared" si="11" ref="R39:R46">Q39/E39</f>
        <v>1</v>
      </c>
      <c r="S39" s="207"/>
      <c r="T39" s="220"/>
      <c r="U39" s="221"/>
      <c r="V39" s="221"/>
      <c r="W39" s="152"/>
      <c r="X39" s="220"/>
      <c r="Y39" s="221"/>
      <c r="Z39" s="221"/>
      <c r="AA39" s="152"/>
      <c r="AB39" s="268"/>
      <c r="AC39" s="220"/>
      <c r="AD39" s="221"/>
      <c r="AE39" s="221"/>
      <c r="AF39" s="153"/>
      <c r="AG39" s="220"/>
      <c r="AH39" s="221"/>
      <c r="AI39" s="221"/>
      <c r="AJ39" s="152"/>
      <c r="AK39" s="269"/>
      <c r="AL39" s="220"/>
      <c r="AM39" s="221"/>
      <c r="AN39" s="221"/>
      <c r="AO39" s="222"/>
      <c r="AP39" s="220"/>
      <c r="AQ39" s="221"/>
      <c r="AR39" s="221"/>
      <c r="AS39" s="223"/>
      <c r="AT39" s="63"/>
      <c r="AU39" s="271"/>
      <c r="AV39" s="271"/>
      <c r="AW39" s="271"/>
      <c r="AX39" s="271"/>
      <c r="AY39" s="271"/>
      <c r="AZ39" s="271"/>
      <c r="BA39" s="271"/>
      <c r="BB39" s="271"/>
      <c r="BC39" s="89"/>
    </row>
    <row r="40" spans="1:55" ht="20.25">
      <c r="A40" s="308">
        <v>3</v>
      </c>
      <c r="B40" s="443" t="s">
        <v>34</v>
      </c>
      <c r="C40" s="309" t="s">
        <v>124</v>
      </c>
      <c r="D40" s="195"/>
      <c r="E40" s="212">
        <v>162</v>
      </c>
      <c r="F40" s="213">
        <f t="shared" si="6"/>
        <v>4.5</v>
      </c>
      <c r="G40" s="265">
        <v>1</v>
      </c>
      <c r="H40" s="266"/>
      <c r="I40" s="241"/>
      <c r="J40" s="213"/>
      <c r="K40" s="207"/>
      <c r="L40" s="214">
        <f>SUM(M40:P40)</f>
        <v>18</v>
      </c>
      <c r="M40" s="215">
        <f>(T40+X40)+(AC40+AG40)</f>
        <v>10</v>
      </c>
      <c r="N40" s="215">
        <f>(U40+Y40)+(AD40+AH40)</f>
        <v>6</v>
      </c>
      <c r="O40" s="215"/>
      <c r="P40" s="218">
        <f>(W40+AA40)+(AF40+AJ40)</f>
        <v>2</v>
      </c>
      <c r="Q40" s="214">
        <f>E40-L40</f>
        <v>144</v>
      </c>
      <c r="R40" s="217">
        <f>Q40/E40</f>
        <v>0.8888888888888888</v>
      </c>
      <c r="S40" s="207"/>
      <c r="T40" s="214"/>
      <c r="U40" s="215"/>
      <c r="V40" s="215"/>
      <c r="W40" s="218"/>
      <c r="X40" s="394">
        <v>10</v>
      </c>
      <c r="Y40" s="215">
        <v>6</v>
      </c>
      <c r="Z40" s="215"/>
      <c r="AA40" s="218">
        <v>2</v>
      </c>
      <c r="AB40" s="268"/>
      <c r="AC40" s="214"/>
      <c r="AD40" s="215"/>
      <c r="AE40" s="215"/>
      <c r="AF40" s="216"/>
      <c r="AG40" s="214"/>
      <c r="AH40" s="215"/>
      <c r="AI40" s="221"/>
      <c r="AJ40" s="223"/>
      <c r="AK40" s="269"/>
      <c r="AL40" s="220"/>
      <c r="AM40" s="221"/>
      <c r="AN40" s="221"/>
      <c r="AO40" s="222"/>
      <c r="AP40" s="220"/>
      <c r="AQ40" s="221"/>
      <c r="AR40" s="221"/>
      <c r="AS40" s="223"/>
      <c r="AT40" s="63"/>
      <c r="AU40" s="271"/>
      <c r="AV40" s="271"/>
      <c r="AW40" s="271"/>
      <c r="AX40" s="271"/>
      <c r="AY40" s="271"/>
      <c r="AZ40" s="271"/>
      <c r="BA40" s="271"/>
      <c r="BB40" s="271"/>
      <c r="BC40" s="89"/>
    </row>
    <row r="41" spans="1:55" ht="20.25">
      <c r="A41" s="308">
        <v>4</v>
      </c>
      <c r="B41" s="443" t="s">
        <v>36</v>
      </c>
      <c r="C41" s="309" t="s">
        <v>37</v>
      </c>
      <c r="D41" s="195"/>
      <c r="E41" s="212">
        <v>306</v>
      </c>
      <c r="F41" s="213">
        <f t="shared" si="6"/>
        <v>8.5</v>
      </c>
      <c r="G41" s="265" t="s">
        <v>108</v>
      </c>
      <c r="H41" s="266">
        <v>3</v>
      </c>
      <c r="I41" s="241"/>
      <c r="J41" s="213"/>
      <c r="K41" s="207"/>
      <c r="L41" s="214">
        <f>SUM(M41:P41)</f>
        <v>34</v>
      </c>
      <c r="M41" s="215">
        <f>(T41+X41)+(AC41+AG41)</f>
        <v>22</v>
      </c>
      <c r="N41" s="215">
        <f>(U41+Y41)+(AD41+AH41)</f>
        <v>8</v>
      </c>
      <c r="O41" s="215"/>
      <c r="P41" s="218">
        <f>(W41+AA41)+(AF41+AJ41)</f>
        <v>4</v>
      </c>
      <c r="Q41" s="214">
        <f>E41-L41</f>
        <v>272</v>
      </c>
      <c r="R41" s="217">
        <f>Q41/E41</f>
        <v>0.8888888888888888</v>
      </c>
      <c r="S41" s="207"/>
      <c r="T41" s="214"/>
      <c r="U41" s="215"/>
      <c r="V41" s="215"/>
      <c r="W41" s="218"/>
      <c r="X41" s="394">
        <v>12</v>
      </c>
      <c r="Y41" s="215">
        <v>4</v>
      </c>
      <c r="Z41" s="215"/>
      <c r="AA41" s="218">
        <v>2</v>
      </c>
      <c r="AB41" s="268"/>
      <c r="AC41" s="214">
        <v>10</v>
      </c>
      <c r="AD41" s="215">
        <v>4</v>
      </c>
      <c r="AE41" s="215"/>
      <c r="AF41" s="218">
        <v>2</v>
      </c>
      <c r="AG41" s="214"/>
      <c r="AH41" s="215"/>
      <c r="AI41" s="215"/>
      <c r="AJ41" s="140"/>
      <c r="AK41" s="269"/>
      <c r="AL41" s="220"/>
      <c r="AM41" s="221"/>
      <c r="AN41" s="221"/>
      <c r="AO41" s="222"/>
      <c r="AP41" s="220"/>
      <c r="AQ41" s="221"/>
      <c r="AR41" s="221"/>
      <c r="AS41" s="223"/>
      <c r="AT41" s="63"/>
      <c r="AU41" s="271"/>
      <c r="AV41" s="271"/>
      <c r="AW41" s="271"/>
      <c r="AX41" s="271"/>
      <c r="AY41" s="271"/>
      <c r="AZ41" s="271"/>
      <c r="BA41" s="271"/>
      <c r="BB41" s="271"/>
      <c r="BC41" s="89"/>
    </row>
    <row r="42" spans="1:55" ht="20.25">
      <c r="A42" s="308">
        <v>5</v>
      </c>
      <c r="B42" s="443" t="s">
        <v>163</v>
      </c>
      <c r="C42" s="309" t="s">
        <v>37</v>
      </c>
      <c r="D42" s="195"/>
      <c r="E42" s="212">
        <v>81</v>
      </c>
      <c r="F42" s="213">
        <f>E42/36</f>
        <v>2.25</v>
      </c>
      <c r="G42" s="265" t="s">
        <v>122</v>
      </c>
      <c r="H42" s="266">
        <v>4</v>
      </c>
      <c r="I42" s="241"/>
      <c r="J42" s="213"/>
      <c r="K42" s="207"/>
      <c r="L42" s="154">
        <f t="shared" si="7"/>
        <v>0</v>
      </c>
      <c r="M42" s="156">
        <f t="shared" si="8"/>
        <v>0</v>
      </c>
      <c r="N42" s="156">
        <v>0</v>
      </c>
      <c r="O42" s="156">
        <f t="shared" si="9"/>
        <v>0</v>
      </c>
      <c r="P42" s="140">
        <v>0</v>
      </c>
      <c r="Q42" s="138">
        <f t="shared" si="10"/>
        <v>81</v>
      </c>
      <c r="R42" s="141">
        <f t="shared" si="11"/>
        <v>1</v>
      </c>
      <c r="S42" s="207"/>
      <c r="T42" s="214"/>
      <c r="U42" s="215"/>
      <c r="V42" s="215"/>
      <c r="W42" s="218"/>
      <c r="X42" s="214"/>
      <c r="Y42" s="215"/>
      <c r="Z42" s="215"/>
      <c r="AA42" s="140"/>
      <c r="AB42" s="268"/>
      <c r="AC42" s="214"/>
      <c r="AD42" s="215"/>
      <c r="AE42" s="215"/>
      <c r="AF42" s="140"/>
      <c r="AG42" s="214"/>
      <c r="AH42" s="215"/>
      <c r="AI42" s="215"/>
      <c r="AJ42" s="140"/>
      <c r="AK42" s="269"/>
      <c r="AL42" s="220"/>
      <c r="AM42" s="221"/>
      <c r="AN42" s="221"/>
      <c r="AO42" s="222"/>
      <c r="AP42" s="220"/>
      <c r="AQ42" s="221"/>
      <c r="AR42" s="221"/>
      <c r="AS42" s="223"/>
      <c r="AT42" s="63"/>
      <c r="AU42" s="271"/>
      <c r="AV42" s="271"/>
      <c r="AW42" s="271"/>
      <c r="AX42" s="271"/>
      <c r="AY42" s="271"/>
      <c r="AZ42" s="271"/>
      <c r="BA42" s="271"/>
      <c r="BB42" s="271"/>
      <c r="BC42" s="89"/>
    </row>
    <row r="43" spans="1:55" ht="20.25">
      <c r="A43" s="308">
        <v>6</v>
      </c>
      <c r="B43" s="444" t="s">
        <v>70</v>
      </c>
      <c r="C43" s="309" t="s">
        <v>124</v>
      </c>
      <c r="D43" s="195"/>
      <c r="E43" s="212">
        <v>144</v>
      </c>
      <c r="F43" s="213">
        <f t="shared" si="6"/>
        <v>4</v>
      </c>
      <c r="G43" s="265">
        <v>2</v>
      </c>
      <c r="H43" s="266"/>
      <c r="I43" s="241"/>
      <c r="J43" s="213"/>
      <c r="K43" s="207"/>
      <c r="L43" s="265">
        <f>SUM(M43:P43)</f>
        <v>16</v>
      </c>
      <c r="M43" s="215">
        <f>(T43+X43)+(AC43+AG43)</f>
        <v>8</v>
      </c>
      <c r="N43" s="215">
        <f>(U43+Y43)+(AD43+AH43)</f>
        <v>6</v>
      </c>
      <c r="O43" s="215"/>
      <c r="P43" s="218">
        <f>(W43+AA43)+(AF43+AJ43)</f>
        <v>2</v>
      </c>
      <c r="Q43" s="265">
        <f>E43-L43</f>
        <v>128</v>
      </c>
      <c r="R43" s="217">
        <f>Q43/E43</f>
        <v>0.8888888888888888</v>
      </c>
      <c r="S43" s="207"/>
      <c r="T43" s="214"/>
      <c r="U43" s="215"/>
      <c r="V43" s="215"/>
      <c r="W43" s="218"/>
      <c r="X43" s="394">
        <v>8</v>
      </c>
      <c r="Y43" s="215">
        <v>6</v>
      </c>
      <c r="Z43" s="215"/>
      <c r="AA43" s="218">
        <v>2</v>
      </c>
      <c r="AB43" s="268"/>
      <c r="AC43" s="214"/>
      <c r="AD43" s="215"/>
      <c r="AE43" s="215"/>
      <c r="AF43" s="216"/>
      <c r="AG43" s="214"/>
      <c r="AH43" s="215"/>
      <c r="AI43" s="215"/>
      <c r="AJ43" s="223"/>
      <c r="AK43" s="269"/>
      <c r="AL43" s="220"/>
      <c r="AM43" s="221"/>
      <c r="AN43" s="221"/>
      <c r="AO43" s="222"/>
      <c r="AP43" s="220"/>
      <c r="AQ43" s="221"/>
      <c r="AR43" s="221"/>
      <c r="AS43" s="223"/>
      <c r="AT43" s="63"/>
      <c r="AU43" s="271"/>
      <c r="AV43" s="271"/>
      <c r="AW43" s="271"/>
      <c r="AX43" s="271"/>
      <c r="AY43" s="271"/>
      <c r="AZ43" s="271"/>
      <c r="BA43" s="271"/>
      <c r="BB43" s="271"/>
      <c r="BC43" s="89"/>
    </row>
    <row r="44" spans="1:55" ht="20.25">
      <c r="A44" s="308">
        <v>7</v>
      </c>
      <c r="B44" s="445" t="s">
        <v>41</v>
      </c>
      <c r="C44" s="310" t="s">
        <v>124</v>
      </c>
      <c r="D44" s="195"/>
      <c r="E44" s="219">
        <v>126</v>
      </c>
      <c r="F44" s="389">
        <f t="shared" si="6"/>
        <v>3.5</v>
      </c>
      <c r="G44" s="265"/>
      <c r="H44" s="266">
        <v>2</v>
      </c>
      <c r="I44" s="241"/>
      <c r="J44" s="213"/>
      <c r="K44" s="207"/>
      <c r="L44" s="214">
        <f>SUM(M44:P44)</f>
        <v>16</v>
      </c>
      <c r="M44" s="215">
        <f>(T44+X44)+(AC44+AG44)</f>
        <v>10</v>
      </c>
      <c r="N44" s="215">
        <f>(U44+Y44)+(AD44+AH44)</f>
        <v>4</v>
      </c>
      <c r="O44" s="215"/>
      <c r="P44" s="218">
        <v>2</v>
      </c>
      <c r="Q44" s="214">
        <f>E44-L44</f>
        <v>110</v>
      </c>
      <c r="R44" s="217">
        <f>Q44/E44</f>
        <v>0.873015873015873</v>
      </c>
      <c r="S44" s="207"/>
      <c r="T44" s="220">
        <v>10</v>
      </c>
      <c r="U44" s="221">
        <v>4</v>
      </c>
      <c r="V44" s="221"/>
      <c r="W44" s="218"/>
      <c r="X44" s="395"/>
      <c r="Y44" s="221"/>
      <c r="Z44" s="221"/>
      <c r="AA44" s="140"/>
      <c r="AB44" s="268"/>
      <c r="AC44" s="220"/>
      <c r="AD44" s="221"/>
      <c r="AE44" s="221"/>
      <c r="AF44" s="222"/>
      <c r="AG44" s="220"/>
      <c r="AH44" s="221"/>
      <c r="AI44" s="221"/>
      <c r="AJ44" s="223"/>
      <c r="AK44" s="269"/>
      <c r="AL44" s="220"/>
      <c r="AM44" s="221"/>
      <c r="AN44" s="221"/>
      <c r="AO44" s="222"/>
      <c r="AP44" s="220"/>
      <c r="AQ44" s="221"/>
      <c r="AR44" s="221"/>
      <c r="AS44" s="223"/>
      <c r="AT44" s="63"/>
      <c r="AU44" s="271"/>
      <c r="AV44" s="271"/>
      <c r="AW44" s="271"/>
      <c r="AX44" s="271"/>
      <c r="AY44" s="271"/>
      <c r="AZ44" s="271"/>
      <c r="BA44" s="271"/>
      <c r="BB44" s="271"/>
      <c r="BC44" s="89"/>
    </row>
    <row r="45" spans="1:55" ht="40.5">
      <c r="A45" s="308">
        <v>8</v>
      </c>
      <c r="B45" s="446" t="s">
        <v>162</v>
      </c>
      <c r="C45" s="311" t="s">
        <v>86</v>
      </c>
      <c r="D45" s="195"/>
      <c r="E45" s="219">
        <v>108</v>
      </c>
      <c r="F45" s="389">
        <f t="shared" si="6"/>
        <v>3</v>
      </c>
      <c r="G45" s="265">
        <v>1</v>
      </c>
      <c r="H45" s="266"/>
      <c r="I45" s="241"/>
      <c r="J45" s="213"/>
      <c r="K45" s="207"/>
      <c r="L45" s="154">
        <f t="shared" si="7"/>
        <v>0</v>
      </c>
      <c r="M45" s="156">
        <f t="shared" si="8"/>
        <v>0</v>
      </c>
      <c r="N45" s="156"/>
      <c r="O45" s="156">
        <f t="shared" si="9"/>
        <v>0</v>
      </c>
      <c r="P45" s="140">
        <v>0</v>
      </c>
      <c r="Q45" s="138">
        <f t="shared" si="10"/>
        <v>108</v>
      </c>
      <c r="R45" s="141">
        <f t="shared" si="11"/>
        <v>1</v>
      </c>
      <c r="S45" s="207"/>
      <c r="T45" s="220"/>
      <c r="U45" s="221"/>
      <c r="V45" s="221"/>
      <c r="W45" s="140"/>
      <c r="X45" s="220"/>
      <c r="Y45" s="221"/>
      <c r="Z45" s="221"/>
      <c r="AA45" s="223"/>
      <c r="AB45" s="268"/>
      <c r="AC45" s="220"/>
      <c r="AD45" s="221"/>
      <c r="AE45" s="221"/>
      <c r="AF45" s="222"/>
      <c r="AG45" s="220"/>
      <c r="AH45" s="221"/>
      <c r="AI45" s="221"/>
      <c r="AJ45" s="223"/>
      <c r="AK45" s="269"/>
      <c r="AL45" s="220"/>
      <c r="AM45" s="221"/>
      <c r="AN45" s="221"/>
      <c r="AO45" s="222"/>
      <c r="AP45" s="220"/>
      <c r="AQ45" s="221"/>
      <c r="AR45" s="221"/>
      <c r="AS45" s="223"/>
      <c r="AT45" s="63"/>
      <c r="AU45" s="271"/>
      <c r="AV45" s="271"/>
      <c r="AW45" s="271"/>
      <c r="AX45" s="271"/>
      <c r="AY45" s="271"/>
      <c r="AZ45" s="271"/>
      <c r="BA45" s="271"/>
      <c r="BB45" s="271"/>
      <c r="BC45" s="89"/>
    </row>
    <row r="46" spans="1:55" ht="20.25">
      <c r="A46" s="308">
        <v>9</v>
      </c>
      <c r="B46" s="445" t="s">
        <v>161</v>
      </c>
      <c r="C46" s="310" t="s">
        <v>91</v>
      </c>
      <c r="D46" s="195"/>
      <c r="E46" s="219">
        <v>72</v>
      </c>
      <c r="F46" s="389">
        <f t="shared" si="6"/>
        <v>2</v>
      </c>
      <c r="G46" s="265"/>
      <c r="H46" s="266">
        <v>2</v>
      </c>
      <c r="I46" s="241"/>
      <c r="J46" s="213"/>
      <c r="K46" s="207"/>
      <c r="L46" s="154">
        <f t="shared" si="7"/>
        <v>0</v>
      </c>
      <c r="M46" s="156">
        <f t="shared" si="8"/>
        <v>0</v>
      </c>
      <c r="N46" s="156"/>
      <c r="O46" s="156">
        <f t="shared" si="9"/>
        <v>0</v>
      </c>
      <c r="P46" s="140">
        <v>0</v>
      </c>
      <c r="Q46" s="138">
        <f t="shared" si="10"/>
        <v>72</v>
      </c>
      <c r="R46" s="141">
        <f t="shared" si="11"/>
        <v>1</v>
      </c>
      <c r="S46" s="207"/>
      <c r="T46" s="220"/>
      <c r="U46" s="221"/>
      <c r="V46" s="221"/>
      <c r="W46" s="140"/>
      <c r="X46" s="220"/>
      <c r="Y46" s="221"/>
      <c r="Z46" s="221"/>
      <c r="AA46" s="223"/>
      <c r="AB46" s="268"/>
      <c r="AC46" s="220"/>
      <c r="AD46" s="221"/>
      <c r="AE46" s="221"/>
      <c r="AF46" s="222"/>
      <c r="AG46" s="220"/>
      <c r="AH46" s="221"/>
      <c r="AI46" s="221"/>
      <c r="AJ46" s="223"/>
      <c r="AK46" s="269"/>
      <c r="AL46" s="220"/>
      <c r="AM46" s="221"/>
      <c r="AN46" s="221"/>
      <c r="AO46" s="222"/>
      <c r="AP46" s="220"/>
      <c r="AQ46" s="221"/>
      <c r="AR46" s="221"/>
      <c r="AS46" s="223"/>
      <c r="AT46" s="63"/>
      <c r="AU46" s="271"/>
      <c r="AV46" s="271"/>
      <c r="AW46" s="271"/>
      <c r="AX46" s="271"/>
      <c r="AY46" s="271"/>
      <c r="AZ46" s="271"/>
      <c r="BA46" s="271"/>
      <c r="BB46" s="271"/>
      <c r="BC46" s="89"/>
    </row>
    <row r="47" spans="1:55" ht="9" customHeight="1" thickBot="1">
      <c r="A47" s="242"/>
      <c r="B47" s="412"/>
      <c r="C47" s="237"/>
      <c r="D47" s="195"/>
      <c r="E47" s="224"/>
      <c r="F47" s="247"/>
      <c r="G47" s="225"/>
      <c r="H47" s="245"/>
      <c r="I47" s="246"/>
      <c r="J47" s="247"/>
      <c r="K47" s="207"/>
      <c r="L47" s="226"/>
      <c r="M47" s="227"/>
      <c r="N47" s="227"/>
      <c r="O47" s="228"/>
      <c r="P47" s="230"/>
      <c r="Q47" s="226"/>
      <c r="R47" s="229"/>
      <c r="S47" s="207"/>
      <c r="T47" s="226"/>
      <c r="U47" s="227"/>
      <c r="V47" s="227"/>
      <c r="W47" s="230"/>
      <c r="X47" s="226"/>
      <c r="Y47" s="227"/>
      <c r="Z47" s="227"/>
      <c r="AA47" s="230"/>
      <c r="AB47" s="268"/>
      <c r="AC47" s="226"/>
      <c r="AD47" s="227"/>
      <c r="AE47" s="227"/>
      <c r="AF47" s="228"/>
      <c r="AG47" s="226"/>
      <c r="AH47" s="227"/>
      <c r="AI47" s="227"/>
      <c r="AJ47" s="230"/>
      <c r="AK47" s="268"/>
      <c r="AL47" s="226"/>
      <c r="AM47" s="227"/>
      <c r="AN47" s="227"/>
      <c r="AO47" s="228"/>
      <c r="AP47" s="226"/>
      <c r="AQ47" s="227"/>
      <c r="AR47" s="227"/>
      <c r="AS47" s="230"/>
      <c r="AT47" s="63"/>
      <c r="AU47" s="271"/>
      <c r="AV47" s="271"/>
      <c r="AW47" s="271"/>
      <c r="AX47" s="271"/>
      <c r="AY47" s="271"/>
      <c r="AZ47" s="271"/>
      <c r="BA47" s="271"/>
      <c r="BB47" s="271"/>
      <c r="BC47" s="89"/>
    </row>
    <row r="48" spans="1:55" ht="20.25">
      <c r="A48" s="114"/>
      <c r="B48" s="114"/>
      <c r="C48" s="359" t="s">
        <v>31</v>
      </c>
      <c r="D48" s="329"/>
      <c r="E48" s="374">
        <f>SUM(E40:E41)+E38+E43+E44</f>
        <v>1224</v>
      </c>
      <c r="F48" s="374">
        <f>E48/36</f>
        <v>34</v>
      </c>
      <c r="G48" s="374"/>
      <c r="H48" s="374"/>
      <c r="I48" s="375"/>
      <c r="J48" s="375"/>
      <c r="K48" s="374"/>
      <c r="L48" s="376">
        <f aca="true" t="shared" si="12" ref="L48:Q48">SUM(L38:L47)</f>
        <v>136</v>
      </c>
      <c r="M48" s="376">
        <f t="shared" si="12"/>
        <v>76</v>
      </c>
      <c r="N48" s="376">
        <f t="shared" si="12"/>
        <v>24</v>
      </c>
      <c r="O48" s="376">
        <f t="shared" si="12"/>
        <v>22</v>
      </c>
      <c r="P48" s="376">
        <f t="shared" si="12"/>
        <v>14</v>
      </c>
      <c r="Q48" s="376">
        <f t="shared" si="12"/>
        <v>1403</v>
      </c>
      <c r="R48" s="115"/>
      <c r="S48" s="109"/>
      <c r="T48" s="116"/>
      <c r="U48" s="116"/>
      <c r="V48" s="116"/>
      <c r="W48" s="116"/>
      <c r="X48" s="116"/>
      <c r="Y48" s="116"/>
      <c r="Z48" s="116"/>
      <c r="AA48" s="116"/>
      <c r="AB48" s="111"/>
      <c r="AC48" s="116"/>
      <c r="AD48" s="116"/>
      <c r="AE48" s="116"/>
      <c r="AF48" s="116"/>
      <c r="AG48" s="91"/>
      <c r="AH48" s="91"/>
      <c r="AI48" s="91"/>
      <c r="AJ48" s="91"/>
      <c r="AK48" s="52"/>
      <c r="AL48" s="52"/>
      <c r="AM48" s="52" t="s">
        <v>68</v>
      </c>
      <c r="AN48" s="52"/>
      <c r="AO48" s="52"/>
      <c r="AP48" s="52"/>
      <c r="AQ48" s="52"/>
      <c r="AR48" s="52"/>
      <c r="AS48" s="52"/>
      <c r="AT48" s="79"/>
      <c r="AU48" s="271"/>
      <c r="AV48" s="271"/>
      <c r="AW48" s="271"/>
      <c r="AX48" s="271"/>
      <c r="AY48" s="271"/>
      <c r="AZ48" s="271"/>
      <c r="BA48" s="271"/>
      <c r="BB48" s="271"/>
      <c r="BC48" s="89"/>
    </row>
    <row r="49" spans="1:55" ht="18">
      <c r="A49" s="117"/>
      <c r="B49" s="95"/>
      <c r="C49" s="95"/>
      <c r="D49" s="96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9"/>
      <c r="S49" s="120"/>
      <c r="T49" s="116"/>
      <c r="U49" s="116"/>
      <c r="V49" s="116"/>
      <c r="W49" s="116"/>
      <c r="X49" s="116"/>
      <c r="Y49" s="116"/>
      <c r="Z49" s="116"/>
      <c r="AA49" s="116"/>
      <c r="AB49" s="111"/>
      <c r="AC49" s="116"/>
      <c r="AD49" s="116"/>
      <c r="AE49" s="116"/>
      <c r="AF49" s="116"/>
      <c r="AG49" s="92"/>
      <c r="AH49" s="92"/>
      <c r="AI49" s="92"/>
      <c r="AJ49" s="92"/>
      <c r="AK49" s="55"/>
      <c r="AL49" s="55"/>
      <c r="AM49" s="55"/>
      <c r="AN49" s="55"/>
      <c r="AO49" s="55"/>
      <c r="AP49" s="55"/>
      <c r="AQ49" s="55"/>
      <c r="AR49" s="55"/>
      <c r="AS49" s="55"/>
      <c r="AT49" s="78"/>
      <c r="AU49" s="271"/>
      <c r="AV49" s="271"/>
      <c r="AW49" s="271"/>
      <c r="AX49" s="271"/>
      <c r="AY49" s="271"/>
      <c r="AZ49" s="271"/>
      <c r="BA49" s="271"/>
      <c r="BB49" s="271"/>
      <c r="BC49" s="89"/>
    </row>
    <row r="50" spans="1:55" ht="21">
      <c r="A50" s="53"/>
      <c r="B50" s="537" t="s">
        <v>53</v>
      </c>
      <c r="C50" s="538"/>
      <c r="D50" s="538"/>
      <c r="E50" s="538"/>
      <c r="F50" s="538"/>
      <c r="G50" s="538"/>
      <c r="H50" s="538"/>
      <c r="I50" s="538"/>
      <c r="J50" s="538"/>
      <c r="K50" s="538"/>
      <c r="L50" s="538"/>
      <c r="M50" s="538"/>
      <c r="N50" s="538"/>
      <c r="O50" s="538"/>
      <c r="P50" s="538"/>
      <c r="Q50" s="538"/>
      <c r="R50" s="538"/>
      <c r="S50" s="62"/>
      <c r="T50" s="93"/>
      <c r="U50" s="93"/>
      <c r="V50" s="93"/>
      <c r="W50" s="93"/>
      <c r="X50" s="93"/>
      <c r="Y50" s="93"/>
      <c r="Z50" s="93"/>
      <c r="AA50" s="93"/>
      <c r="AB50" s="57"/>
      <c r="AC50" s="93"/>
      <c r="AD50" s="93"/>
      <c r="AE50" s="93"/>
      <c r="AF50" s="93"/>
      <c r="AG50" s="93"/>
      <c r="AH50" s="93"/>
      <c r="AI50" s="93"/>
      <c r="AJ50" s="93"/>
      <c r="AK50" s="57"/>
      <c r="AL50" s="57"/>
      <c r="AM50" s="57"/>
      <c r="AN50" s="57"/>
      <c r="AO50" s="57"/>
      <c r="AP50" s="57"/>
      <c r="AQ50" s="57"/>
      <c r="AR50" s="57"/>
      <c r="AS50" s="57"/>
      <c r="AT50" s="59"/>
      <c r="AU50" s="271"/>
      <c r="AV50" s="271"/>
      <c r="AW50" s="271"/>
      <c r="AX50" s="271"/>
      <c r="AY50" s="271"/>
      <c r="AZ50" s="271"/>
      <c r="BA50" s="271"/>
      <c r="BB50" s="271"/>
      <c r="BC50" s="89"/>
    </row>
    <row r="51" spans="1:55" ht="21">
      <c r="A51" s="53"/>
      <c r="B51" s="314"/>
      <c r="C51" s="314"/>
      <c r="D51" s="314"/>
      <c r="E51" s="314"/>
      <c r="F51" s="314"/>
      <c r="G51" s="317" t="s">
        <v>32</v>
      </c>
      <c r="H51" s="314"/>
      <c r="I51" s="315">
        <f>E77</f>
        <v>1044</v>
      </c>
      <c r="K51" s="314"/>
      <c r="L51" s="314"/>
      <c r="M51" s="314"/>
      <c r="N51" s="314"/>
      <c r="O51" s="314"/>
      <c r="P51" s="314"/>
      <c r="Q51" s="316"/>
      <c r="R51" s="314"/>
      <c r="S51" s="62"/>
      <c r="T51" s="93"/>
      <c r="U51" s="93"/>
      <c r="V51" s="93"/>
      <c r="W51" s="93"/>
      <c r="X51" s="93"/>
      <c r="Y51" s="93"/>
      <c r="Z51" s="93"/>
      <c r="AA51" s="93"/>
      <c r="AB51" s="57"/>
      <c r="AC51" s="93"/>
      <c r="AD51" s="93"/>
      <c r="AE51" s="93"/>
      <c r="AF51" s="93"/>
      <c r="AG51" s="93"/>
      <c r="AH51" s="93"/>
      <c r="AI51" s="93"/>
      <c r="AJ51" s="93"/>
      <c r="AK51" s="57"/>
      <c r="AL51" s="57"/>
      <c r="AM51" s="57"/>
      <c r="AN51" s="57"/>
      <c r="AO51" s="57"/>
      <c r="AP51" s="57"/>
      <c r="AQ51" s="57"/>
      <c r="AR51" s="57"/>
      <c r="AS51" s="57"/>
      <c r="AT51" s="59"/>
      <c r="AU51" s="271"/>
      <c r="AV51" s="271"/>
      <c r="AW51" s="271"/>
      <c r="AX51" s="271"/>
      <c r="AY51" s="271"/>
      <c r="AZ51" s="271"/>
      <c r="BA51" s="271"/>
      <c r="BB51" s="271"/>
      <c r="BC51" s="89"/>
    </row>
    <row r="52" spans="1:55" ht="18" thickBot="1">
      <c r="A52" s="5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62"/>
      <c r="T52" s="93"/>
      <c r="U52" s="93"/>
      <c r="V52" s="93"/>
      <c r="W52" s="93"/>
      <c r="X52" s="93"/>
      <c r="Y52" s="93"/>
      <c r="Z52" s="93"/>
      <c r="AA52" s="93"/>
      <c r="AB52" s="57"/>
      <c r="AC52" s="93"/>
      <c r="AD52" s="93"/>
      <c r="AE52" s="93"/>
      <c r="AF52" s="93"/>
      <c r="AG52" s="93"/>
      <c r="AH52" s="93"/>
      <c r="AI52" s="93"/>
      <c r="AJ52" s="93"/>
      <c r="AK52" s="57"/>
      <c r="AL52" s="57"/>
      <c r="AM52" s="57"/>
      <c r="AN52" s="57"/>
      <c r="AO52" s="57"/>
      <c r="AP52" s="57"/>
      <c r="AQ52" s="57"/>
      <c r="AR52" s="57"/>
      <c r="AS52" s="57"/>
      <c r="AT52" s="59"/>
      <c r="AU52" s="271"/>
      <c r="AV52" s="271"/>
      <c r="AW52" s="271"/>
      <c r="AX52" s="271"/>
      <c r="AY52" s="271"/>
      <c r="AZ52" s="271"/>
      <c r="BA52" s="271"/>
      <c r="BB52" s="271"/>
      <c r="BC52" s="89"/>
    </row>
    <row r="53" spans="1:55" ht="41.25" customHeight="1">
      <c r="A53" s="304">
        <v>1</v>
      </c>
      <c r="B53" s="460" t="s">
        <v>50</v>
      </c>
      <c r="C53" s="447" t="s">
        <v>56</v>
      </c>
      <c r="D53" s="148"/>
      <c r="E53" s="125">
        <v>108</v>
      </c>
      <c r="F53" s="108">
        <f>E53/36</f>
        <v>3</v>
      </c>
      <c r="G53" s="262">
        <v>1</v>
      </c>
      <c r="H53" s="238">
        <v>2</v>
      </c>
      <c r="I53" s="453"/>
      <c r="J53" s="454"/>
      <c r="K53" s="250"/>
      <c r="L53" s="208">
        <f aca="true" t="shared" si="13" ref="L53:L61">SUM(M53:P53)</f>
        <v>14</v>
      </c>
      <c r="M53" s="209">
        <f aca="true" t="shared" si="14" ref="M53:O54">(T53+X53)+(AC53+AG53)</f>
        <v>8</v>
      </c>
      <c r="N53" s="209">
        <f t="shared" si="14"/>
        <v>0</v>
      </c>
      <c r="O53" s="209">
        <f t="shared" si="14"/>
        <v>4</v>
      </c>
      <c r="P53" s="131">
        <f>(W53+AA53+AF53+AJ53)</f>
        <v>2</v>
      </c>
      <c r="Q53" s="208">
        <f>E53-L53</f>
        <v>94</v>
      </c>
      <c r="R53" s="455">
        <f>Q53/E53</f>
        <v>0.8703703703703703</v>
      </c>
      <c r="S53" s="250"/>
      <c r="T53" s="129">
        <v>8</v>
      </c>
      <c r="U53" s="130"/>
      <c r="V53" s="130">
        <v>4</v>
      </c>
      <c r="W53" s="211">
        <v>2</v>
      </c>
      <c r="X53" s="129"/>
      <c r="Y53" s="130"/>
      <c r="Z53" s="130"/>
      <c r="AA53" s="131"/>
      <c r="AB53" s="456"/>
      <c r="AC53" s="129"/>
      <c r="AD53" s="130"/>
      <c r="AE53" s="130"/>
      <c r="AF53" s="131"/>
      <c r="AG53" s="129"/>
      <c r="AH53" s="130"/>
      <c r="AI53" s="130"/>
      <c r="AJ53" s="131"/>
      <c r="AK53" s="107"/>
      <c r="AL53" s="129"/>
      <c r="AM53" s="130"/>
      <c r="AN53" s="130"/>
      <c r="AO53" s="135"/>
      <c r="AP53" s="129"/>
      <c r="AQ53" s="130"/>
      <c r="AR53" s="130"/>
      <c r="AS53" s="131"/>
      <c r="AT53" s="85"/>
      <c r="AU53" s="271"/>
      <c r="AV53" s="271"/>
      <c r="AW53" s="271"/>
      <c r="AX53" s="271"/>
      <c r="AY53" s="271"/>
      <c r="AZ53" s="271"/>
      <c r="BA53" s="271"/>
      <c r="BB53" s="271"/>
      <c r="BC53" s="89"/>
    </row>
    <row r="54" spans="1:55" ht="41.25" customHeight="1">
      <c r="A54" s="305">
        <v>2</v>
      </c>
      <c r="B54" s="461" t="s">
        <v>160</v>
      </c>
      <c r="C54" s="448" t="s">
        <v>56</v>
      </c>
      <c r="D54" s="148"/>
      <c r="E54" s="137">
        <v>108</v>
      </c>
      <c r="F54" s="112">
        <f>E54/36</f>
        <v>3</v>
      </c>
      <c r="G54" s="263"/>
      <c r="H54" s="239"/>
      <c r="I54" s="149"/>
      <c r="J54" s="105"/>
      <c r="K54" s="250"/>
      <c r="L54" s="214">
        <f t="shared" si="13"/>
        <v>0</v>
      </c>
      <c r="M54" s="215">
        <f t="shared" si="14"/>
        <v>0</v>
      </c>
      <c r="N54" s="215">
        <f t="shared" si="14"/>
        <v>0</v>
      </c>
      <c r="O54" s="215">
        <f t="shared" si="14"/>
        <v>0</v>
      </c>
      <c r="P54" s="140">
        <f>(W54+AA54+AF54+AJ54)</f>
        <v>0</v>
      </c>
      <c r="Q54" s="214">
        <f>E54-L54</f>
        <v>108</v>
      </c>
      <c r="R54" s="217">
        <f>Q54/E54</f>
        <v>1</v>
      </c>
      <c r="S54" s="250"/>
      <c r="T54" s="138"/>
      <c r="U54" s="139"/>
      <c r="V54" s="139"/>
      <c r="W54" s="218"/>
      <c r="X54" s="138"/>
      <c r="Y54" s="139"/>
      <c r="Z54" s="139"/>
      <c r="AA54" s="140"/>
      <c r="AB54" s="457"/>
      <c r="AC54" s="142"/>
      <c r="AD54" s="144"/>
      <c r="AE54" s="144"/>
      <c r="AF54" s="145"/>
      <c r="AG54" s="142"/>
      <c r="AH54" s="144"/>
      <c r="AI54" s="144"/>
      <c r="AJ54" s="145"/>
      <c r="AK54" s="107"/>
      <c r="AL54" s="150"/>
      <c r="AM54" s="151"/>
      <c r="AN54" s="151"/>
      <c r="AO54" s="153"/>
      <c r="AP54" s="150"/>
      <c r="AQ54" s="151"/>
      <c r="AR54" s="151"/>
      <c r="AS54" s="152"/>
      <c r="AT54" s="85"/>
      <c r="AU54" s="271"/>
      <c r="AV54" s="271"/>
      <c r="AW54" s="271"/>
      <c r="AX54" s="271"/>
      <c r="AY54" s="271"/>
      <c r="AZ54" s="271"/>
      <c r="BA54" s="271"/>
      <c r="BB54" s="271"/>
      <c r="BC54" s="89"/>
    </row>
    <row r="55" spans="1:55" ht="39.75" customHeight="1">
      <c r="A55" s="305">
        <v>3</v>
      </c>
      <c r="B55" s="462" t="s">
        <v>73</v>
      </c>
      <c r="C55" s="449" t="s">
        <v>87</v>
      </c>
      <c r="D55" s="413"/>
      <c r="E55" s="200">
        <v>126</v>
      </c>
      <c r="F55" s="408">
        <f aca="true" t="shared" si="15" ref="F55:F62">E55/36</f>
        <v>3.5</v>
      </c>
      <c r="G55" s="414"/>
      <c r="H55" s="415">
        <v>1</v>
      </c>
      <c r="I55" s="416"/>
      <c r="J55" s="417"/>
      <c r="K55" s="106"/>
      <c r="L55" s="214">
        <f t="shared" si="13"/>
        <v>16</v>
      </c>
      <c r="M55" s="215">
        <f>(T55+X55+AC55+AG55)</f>
        <v>10</v>
      </c>
      <c r="N55" s="215">
        <f>(U55+Y55+AD55+AH55)</f>
        <v>4</v>
      </c>
      <c r="O55" s="215">
        <f aca="true" t="shared" si="16" ref="O55:O63">(V55+Z55)+(AE55+AI55)</f>
        <v>0</v>
      </c>
      <c r="P55" s="218">
        <f>(W55+AA55)+(AF55+AJ55)</f>
        <v>2</v>
      </c>
      <c r="Q55" s="220">
        <f>E55-L55</f>
        <v>110</v>
      </c>
      <c r="R55" s="418">
        <f>Q55/E55</f>
        <v>0.873015873015873</v>
      </c>
      <c r="S55" s="106"/>
      <c r="T55" s="142">
        <v>10</v>
      </c>
      <c r="U55" s="144">
        <v>4</v>
      </c>
      <c r="V55" s="144"/>
      <c r="W55" s="223">
        <v>2</v>
      </c>
      <c r="X55" s="142"/>
      <c r="Y55" s="144"/>
      <c r="Z55" s="144"/>
      <c r="AA55" s="152"/>
      <c r="AB55" s="457"/>
      <c r="AC55" s="154"/>
      <c r="AD55" s="156"/>
      <c r="AE55" s="156"/>
      <c r="AF55" s="157"/>
      <c r="AG55" s="154"/>
      <c r="AH55" s="156"/>
      <c r="AI55" s="156"/>
      <c r="AJ55" s="157"/>
      <c r="AK55" s="107"/>
      <c r="AL55" s="138"/>
      <c r="AM55" s="139"/>
      <c r="AN55" s="139"/>
      <c r="AO55" s="147"/>
      <c r="AP55" s="138"/>
      <c r="AQ55" s="139"/>
      <c r="AR55" s="139"/>
      <c r="AS55" s="140"/>
      <c r="AT55" s="85"/>
      <c r="AU55" s="271"/>
      <c r="AV55" s="271"/>
      <c r="AW55" s="271"/>
      <c r="AX55" s="271"/>
      <c r="AY55" s="271"/>
      <c r="AZ55" s="271"/>
      <c r="BA55" s="271"/>
      <c r="BB55" s="271"/>
      <c r="BC55" s="89"/>
    </row>
    <row r="56" spans="1:55" ht="20.25">
      <c r="A56" s="305">
        <v>4</v>
      </c>
      <c r="B56" s="463" t="s">
        <v>113</v>
      </c>
      <c r="C56" s="448" t="s">
        <v>128</v>
      </c>
      <c r="D56" s="148"/>
      <c r="E56" s="137">
        <v>126</v>
      </c>
      <c r="F56" s="112">
        <f t="shared" si="15"/>
        <v>3.5</v>
      </c>
      <c r="G56" s="263"/>
      <c r="H56" s="239"/>
      <c r="I56" s="149"/>
      <c r="J56" s="105"/>
      <c r="K56" s="106"/>
      <c r="L56" s="214">
        <f t="shared" si="13"/>
        <v>16</v>
      </c>
      <c r="M56" s="215">
        <f aca="true" t="shared" si="17" ref="M56:M63">(T56+X56+AC56+AG56)</f>
        <v>10</v>
      </c>
      <c r="N56" s="215">
        <f aca="true" t="shared" si="18" ref="N56:N63">(U56+Y56+AD56+AH56)</f>
        <v>0</v>
      </c>
      <c r="O56" s="215">
        <f t="shared" si="16"/>
        <v>4</v>
      </c>
      <c r="P56" s="218">
        <f aca="true" t="shared" si="19" ref="P56:P63">(W56+AA56)+(AF56+AJ56)</f>
        <v>2</v>
      </c>
      <c r="Q56" s="138">
        <f aca="true" t="shared" si="20" ref="Q56:Q61">E56-L56</f>
        <v>110</v>
      </c>
      <c r="R56" s="141">
        <f aca="true" t="shared" si="21" ref="R56:R61">Q56/E56</f>
        <v>0.873015873015873</v>
      </c>
      <c r="S56" s="106"/>
      <c r="T56" s="154"/>
      <c r="U56" s="156"/>
      <c r="V56" s="156"/>
      <c r="W56" s="157"/>
      <c r="X56" s="154"/>
      <c r="Y56" s="156"/>
      <c r="Z56" s="156"/>
      <c r="AA56" s="157"/>
      <c r="AB56" s="457"/>
      <c r="AC56" s="154"/>
      <c r="AD56" s="156"/>
      <c r="AE56" s="156"/>
      <c r="AF56" s="140"/>
      <c r="AG56" s="154">
        <v>10</v>
      </c>
      <c r="AH56" s="156"/>
      <c r="AI56" s="156">
        <v>4</v>
      </c>
      <c r="AJ56" s="140">
        <v>2</v>
      </c>
      <c r="AK56" s="107"/>
      <c r="AL56" s="138"/>
      <c r="AM56" s="139"/>
      <c r="AN56" s="139"/>
      <c r="AO56" s="147"/>
      <c r="AP56" s="138"/>
      <c r="AQ56" s="139"/>
      <c r="AR56" s="139"/>
      <c r="AS56" s="140"/>
      <c r="AT56" s="85"/>
      <c r="AU56" s="271"/>
      <c r="AV56" s="271"/>
      <c r="AW56" s="271"/>
      <c r="AX56" s="271"/>
      <c r="AY56" s="271"/>
      <c r="AZ56" s="271"/>
      <c r="BA56" s="271"/>
      <c r="BB56" s="271"/>
      <c r="BC56" s="89"/>
    </row>
    <row r="57" spans="1:55" ht="64.5" customHeight="1">
      <c r="A57" s="305">
        <v>5</v>
      </c>
      <c r="B57" s="463" t="s">
        <v>159</v>
      </c>
      <c r="C57" s="448" t="s">
        <v>129</v>
      </c>
      <c r="D57" s="148"/>
      <c r="E57" s="137">
        <v>144</v>
      </c>
      <c r="F57" s="112">
        <f t="shared" si="15"/>
        <v>4</v>
      </c>
      <c r="G57" s="263">
        <v>4</v>
      </c>
      <c r="H57" s="239"/>
      <c r="I57" s="149"/>
      <c r="J57" s="105"/>
      <c r="K57" s="106"/>
      <c r="L57" s="138">
        <f t="shared" si="13"/>
        <v>0</v>
      </c>
      <c r="M57" s="215">
        <f t="shared" si="17"/>
        <v>0</v>
      </c>
      <c r="N57" s="215">
        <f t="shared" si="18"/>
        <v>0</v>
      </c>
      <c r="O57" s="215">
        <f t="shared" si="16"/>
        <v>0</v>
      </c>
      <c r="P57" s="218">
        <f t="shared" si="19"/>
        <v>0</v>
      </c>
      <c r="Q57" s="138">
        <f t="shared" si="20"/>
        <v>144</v>
      </c>
      <c r="R57" s="141">
        <f t="shared" si="21"/>
        <v>1</v>
      </c>
      <c r="S57" s="106"/>
      <c r="T57" s="154"/>
      <c r="U57" s="156"/>
      <c r="V57" s="156"/>
      <c r="W57" s="157"/>
      <c r="X57" s="154"/>
      <c r="Y57" s="156"/>
      <c r="Z57" s="156"/>
      <c r="AA57" s="157"/>
      <c r="AB57" s="457"/>
      <c r="AC57" s="154"/>
      <c r="AD57" s="156"/>
      <c r="AE57" s="156"/>
      <c r="AF57" s="157"/>
      <c r="AG57" s="154"/>
      <c r="AH57" s="156"/>
      <c r="AI57" s="156"/>
      <c r="AJ57" s="140"/>
      <c r="AK57" s="107"/>
      <c r="AL57" s="138"/>
      <c r="AM57" s="139"/>
      <c r="AN57" s="139"/>
      <c r="AO57" s="147"/>
      <c r="AP57" s="138"/>
      <c r="AQ57" s="139"/>
      <c r="AR57" s="139"/>
      <c r="AS57" s="140"/>
      <c r="AT57" s="85"/>
      <c r="AU57" s="271"/>
      <c r="AV57" s="271"/>
      <c r="AW57" s="271"/>
      <c r="AX57" s="271"/>
      <c r="AY57" s="271"/>
      <c r="AZ57" s="271"/>
      <c r="BA57" s="271"/>
      <c r="BB57" s="271"/>
      <c r="BC57" s="89"/>
    </row>
    <row r="58" spans="1:55" ht="40.5">
      <c r="A58" s="305">
        <v>6</v>
      </c>
      <c r="B58" s="461" t="s">
        <v>71</v>
      </c>
      <c r="C58" s="448" t="s">
        <v>86</v>
      </c>
      <c r="D58" s="148"/>
      <c r="E58" s="137">
        <v>162</v>
      </c>
      <c r="F58" s="112">
        <f t="shared" si="15"/>
        <v>4.5</v>
      </c>
      <c r="G58" s="263">
        <v>3</v>
      </c>
      <c r="H58" s="239"/>
      <c r="I58" s="149"/>
      <c r="J58" s="105"/>
      <c r="K58" s="106"/>
      <c r="L58" s="138">
        <f t="shared" si="13"/>
        <v>12</v>
      </c>
      <c r="M58" s="215">
        <f t="shared" si="17"/>
        <v>4</v>
      </c>
      <c r="N58" s="215">
        <f t="shared" si="18"/>
        <v>6</v>
      </c>
      <c r="O58" s="215">
        <f t="shared" si="16"/>
        <v>0</v>
      </c>
      <c r="P58" s="218">
        <f t="shared" si="19"/>
        <v>2</v>
      </c>
      <c r="Q58" s="138">
        <f t="shared" si="20"/>
        <v>150</v>
      </c>
      <c r="R58" s="141">
        <f t="shared" si="21"/>
        <v>0.9259259259259259</v>
      </c>
      <c r="S58" s="106"/>
      <c r="T58" s="154"/>
      <c r="U58" s="156"/>
      <c r="V58" s="156"/>
      <c r="W58" s="157"/>
      <c r="X58" s="154"/>
      <c r="Y58" s="156"/>
      <c r="Z58" s="156"/>
      <c r="AA58" s="157"/>
      <c r="AB58" s="457"/>
      <c r="AC58" s="154"/>
      <c r="AD58" s="156"/>
      <c r="AE58" s="156"/>
      <c r="AF58" s="140"/>
      <c r="AG58" s="154">
        <v>4</v>
      </c>
      <c r="AH58" s="156">
        <v>6</v>
      </c>
      <c r="AI58" s="156"/>
      <c r="AJ58" s="140">
        <v>2</v>
      </c>
      <c r="AK58" s="107"/>
      <c r="AL58" s="138"/>
      <c r="AM58" s="139"/>
      <c r="AN58" s="139"/>
      <c r="AO58" s="147"/>
      <c r="AP58" s="138"/>
      <c r="AQ58" s="139"/>
      <c r="AR58" s="139"/>
      <c r="AS58" s="140"/>
      <c r="AT58" s="85"/>
      <c r="AU58" s="271"/>
      <c r="AV58" s="271"/>
      <c r="AW58" s="271"/>
      <c r="AX58" s="271"/>
      <c r="AY58" s="271"/>
      <c r="AZ58" s="271"/>
      <c r="BA58" s="271"/>
      <c r="BB58" s="271"/>
      <c r="BC58" s="89"/>
    </row>
    <row r="59" spans="1:55" ht="40.5">
      <c r="A59" s="305">
        <v>7</v>
      </c>
      <c r="B59" s="461" t="s">
        <v>72</v>
      </c>
      <c r="C59" s="448" t="s">
        <v>109</v>
      </c>
      <c r="D59" s="148"/>
      <c r="E59" s="137">
        <v>108</v>
      </c>
      <c r="F59" s="112">
        <f t="shared" si="15"/>
        <v>3</v>
      </c>
      <c r="G59" s="263"/>
      <c r="H59" s="239">
        <v>4</v>
      </c>
      <c r="I59" s="149"/>
      <c r="J59" s="105"/>
      <c r="K59" s="106"/>
      <c r="L59" s="138">
        <f t="shared" si="13"/>
        <v>14</v>
      </c>
      <c r="M59" s="215">
        <f t="shared" si="17"/>
        <v>6</v>
      </c>
      <c r="N59" s="215">
        <f t="shared" si="18"/>
        <v>0</v>
      </c>
      <c r="O59" s="215">
        <f t="shared" si="16"/>
        <v>6</v>
      </c>
      <c r="P59" s="218">
        <f t="shared" si="19"/>
        <v>2</v>
      </c>
      <c r="Q59" s="138">
        <f t="shared" si="20"/>
        <v>94</v>
      </c>
      <c r="R59" s="141">
        <f t="shared" si="21"/>
        <v>0.8703703703703703</v>
      </c>
      <c r="S59" s="106"/>
      <c r="T59" s="154"/>
      <c r="U59" s="156"/>
      <c r="V59" s="156"/>
      <c r="W59" s="157"/>
      <c r="X59" s="154"/>
      <c r="Y59" s="156"/>
      <c r="Z59" s="156"/>
      <c r="AA59" s="157"/>
      <c r="AB59" s="457"/>
      <c r="AC59" s="154"/>
      <c r="AD59" s="156"/>
      <c r="AE59" s="156"/>
      <c r="AF59" s="157"/>
      <c r="AG59" s="154">
        <v>6</v>
      </c>
      <c r="AH59" s="156"/>
      <c r="AI59" s="156">
        <v>6</v>
      </c>
      <c r="AJ59" s="140">
        <v>2</v>
      </c>
      <c r="AK59" s="107"/>
      <c r="AL59" s="138"/>
      <c r="AM59" s="139"/>
      <c r="AN59" s="139"/>
      <c r="AO59" s="147"/>
      <c r="AP59" s="138"/>
      <c r="AQ59" s="139"/>
      <c r="AR59" s="139"/>
      <c r="AS59" s="140"/>
      <c r="AT59" s="85"/>
      <c r="AU59" s="271"/>
      <c r="AV59" s="271"/>
      <c r="AW59" s="271"/>
      <c r="AX59" s="271"/>
      <c r="AY59" s="271"/>
      <c r="AZ59" s="271"/>
      <c r="BA59" s="271"/>
      <c r="BB59" s="271"/>
      <c r="BC59" s="89"/>
    </row>
    <row r="60" spans="1:55" ht="20.25">
      <c r="A60" s="305">
        <v>8</v>
      </c>
      <c r="B60" s="461" t="s">
        <v>158</v>
      </c>
      <c r="C60" s="448" t="s">
        <v>88</v>
      </c>
      <c r="D60" s="148"/>
      <c r="E60" s="137">
        <v>144</v>
      </c>
      <c r="F60" s="112">
        <f t="shared" si="15"/>
        <v>4</v>
      </c>
      <c r="G60" s="263">
        <v>4</v>
      </c>
      <c r="H60" s="239"/>
      <c r="I60" s="149"/>
      <c r="J60" s="105"/>
      <c r="K60" s="106"/>
      <c r="L60" s="138">
        <f t="shared" si="13"/>
        <v>0</v>
      </c>
      <c r="M60" s="215">
        <f t="shared" si="17"/>
        <v>0</v>
      </c>
      <c r="N60" s="215">
        <f t="shared" si="18"/>
        <v>0</v>
      </c>
      <c r="O60" s="215">
        <f t="shared" si="16"/>
        <v>0</v>
      </c>
      <c r="P60" s="218">
        <f t="shared" si="19"/>
        <v>0</v>
      </c>
      <c r="Q60" s="138">
        <f t="shared" si="20"/>
        <v>144</v>
      </c>
      <c r="R60" s="141">
        <f t="shared" si="21"/>
        <v>1</v>
      </c>
      <c r="S60" s="106"/>
      <c r="T60" s="154"/>
      <c r="U60" s="156"/>
      <c r="V60" s="156"/>
      <c r="W60" s="157"/>
      <c r="X60" s="154"/>
      <c r="Y60" s="156"/>
      <c r="Z60" s="156"/>
      <c r="AA60" s="157"/>
      <c r="AB60" s="457"/>
      <c r="AC60" s="154"/>
      <c r="AD60" s="156"/>
      <c r="AE60" s="156"/>
      <c r="AF60" s="157"/>
      <c r="AG60" s="154"/>
      <c r="AH60" s="156"/>
      <c r="AI60" s="156"/>
      <c r="AJ60" s="140"/>
      <c r="AK60" s="107"/>
      <c r="AL60" s="138"/>
      <c r="AM60" s="139"/>
      <c r="AN60" s="139"/>
      <c r="AO60" s="147"/>
      <c r="AP60" s="138"/>
      <c r="AQ60" s="139"/>
      <c r="AR60" s="139"/>
      <c r="AS60" s="140"/>
      <c r="AT60" s="85"/>
      <c r="AU60" s="271"/>
      <c r="AV60" s="271"/>
      <c r="AW60" s="271"/>
      <c r="AX60" s="271"/>
      <c r="AY60" s="271"/>
      <c r="AZ60" s="271"/>
      <c r="BA60" s="271"/>
      <c r="BB60" s="271"/>
      <c r="BC60" s="89"/>
    </row>
    <row r="61" spans="1:55" ht="40.5">
      <c r="A61" s="305">
        <v>9</v>
      </c>
      <c r="B61" s="464" t="s">
        <v>157</v>
      </c>
      <c r="C61" s="450" t="s">
        <v>48</v>
      </c>
      <c r="D61" s="148"/>
      <c r="E61" s="137">
        <v>108</v>
      </c>
      <c r="F61" s="112">
        <f t="shared" si="15"/>
        <v>3</v>
      </c>
      <c r="G61" s="263"/>
      <c r="H61" s="239">
        <v>6</v>
      </c>
      <c r="I61" s="149"/>
      <c r="J61" s="105"/>
      <c r="K61" s="106"/>
      <c r="L61" s="138">
        <f t="shared" si="13"/>
        <v>0</v>
      </c>
      <c r="M61" s="215">
        <f t="shared" si="17"/>
        <v>0</v>
      </c>
      <c r="N61" s="215">
        <f t="shared" si="18"/>
        <v>0</v>
      </c>
      <c r="O61" s="215">
        <f t="shared" si="16"/>
        <v>0</v>
      </c>
      <c r="P61" s="218">
        <f t="shared" si="19"/>
        <v>0</v>
      </c>
      <c r="Q61" s="138">
        <f t="shared" si="20"/>
        <v>108</v>
      </c>
      <c r="R61" s="141">
        <f t="shared" si="21"/>
        <v>1</v>
      </c>
      <c r="S61" s="106"/>
      <c r="T61" s="154"/>
      <c r="U61" s="156"/>
      <c r="V61" s="156"/>
      <c r="W61" s="157"/>
      <c r="X61" s="154"/>
      <c r="Y61" s="156"/>
      <c r="Z61" s="156"/>
      <c r="AA61" s="157"/>
      <c r="AB61" s="457"/>
      <c r="AC61" s="154"/>
      <c r="AD61" s="156"/>
      <c r="AE61" s="156"/>
      <c r="AF61" s="157"/>
      <c r="AG61" s="154"/>
      <c r="AH61" s="156"/>
      <c r="AI61" s="156"/>
      <c r="AJ61" s="157"/>
      <c r="AK61" s="107"/>
      <c r="AL61" s="138"/>
      <c r="AM61" s="139"/>
      <c r="AN61" s="139"/>
      <c r="AO61" s="147"/>
      <c r="AP61" s="138">
        <v>2</v>
      </c>
      <c r="AQ61" s="139"/>
      <c r="AR61" s="139">
        <v>1</v>
      </c>
      <c r="AS61" s="140">
        <f>SUM(AP61:AR61)</f>
        <v>3</v>
      </c>
      <c r="AT61" s="85"/>
      <c r="AU61" s="271"/>
      <c r="AV61" s="271"/>
      <c r="AW61" s="271"/>
      <c r="AX61" s="271"/>
      <c r="AY61" s="271"/>
      <c r="AZ61" s="271"/>
      <c r="BA61" s="271"/>
      <c r="BB61" s="271"/>
      <c r="BC61" s="89"/>
    </row>
    <row r="62" spans="1:55" ht="40.5">
      <c r="A62" s="305">
        <v>10</v>
      </c>
      <c r="B62" s="461" t="s">
        <v>156</v>
      </c>
      <c r="C62" s="448" t="s">
        <v>51</v>
      </c>
      <c r="D62" s="148"/>
      <c r="E62" s="137">
        <v>54</v>
      </c>
      <c r="F62" s="112">
        <f t="shared" si="15"/>
        <v>1.5</v>
      </c>
      <c r="G62" s="104"/>
      <c r="H62" s="239">
        <v>1</v>
      </c>
      <c r="I62" s="149"/>
      <c r="J62" s="105"/>
      <c r="K62" s="106"/>
      <c r="L62" s="138">
        <f aca="true" t="shared" si="22" ref="L62:L72">SUM(M62:P62)</f>
        <v>0</v>
      </c>
      <c r="M62" s="215">
        <f t="shared" si="17"/>
        <v>0</v>
      </c>
      <c r="N62" s="215">
        <f t="shared" si="18"/>
        <v>0</v>
      </c>
      <c r="O62" s="215">
        <f t="shared" si="16"/>
        <v>0</v>
      </c>
      <c r="P62" s="218">
        <f t="shared" si="19"/>
        <v>0</v>
      </c>
      <c r="Q62" s="138">
        <f aca="true" t="shared" si="23" ref="Q62:Q72">E62-L62</f>
        <v>54</v>
      </c>
      <c r="R62" s="141">
        <f aca="true" t="shared" si="24" ref="R62:R72">Q62/E62</f>
        <v>1</v>
      </c>
      <c r="S62" s="106"/>
      <c r="T62" s="154"/>
      <c r="U62" s="156"/>
      <c r="V62" s="156"/>
      <c r="W62" s="140"/>
      <c r="X62" s="154"/>
      <c r="Y62" s="156"/>
      <c r="Z62" s="156"/>
      <c r="AA62" s="157"/>
      <c r="AB62" s="457"/>
      <c r="AC62" s="154"/>
      <c r="AD62" s="156"/>
      <c r="AE62" s="156"/>
      <c r="AF62" s="157"/>
      <c r="AG62" s="154"/>
      <c r="AH62" s="156"/>
      <c r="AI62" s="156"/>
      <c r="AJ62" s="157"/>
      <c r="AK62" s="107"/>
      <c r="AL62" s="138"/>
      <c r="AM62" s="139"/>
      <c r="AN62" s="139"/>
      <c r="AO62" s="147"/>
      <c r="AP62" s="138"/>
      <c r="AQ62" s="139"/>
      <c r="AR62" s="139"/>
      <c r="AS62" s="140"/>
      <c r="AT62" s="85"/>
      <c r="AU62" s="271"/>
      <c r="AV62" s="271"/>
      <c r="AW62" s="271"/>
      <c r="AX62" s="271"/>
      <c r="AY62" s="271"/>
      <c r="AZ62" s="271"/>
      <c r="BA62" s="271"/>
      <c r="BB62" s="271"/>
      <c r="BC62" s="89"/>
    </row>
    <row r="63" spans="1:55" ht="40.5">
      <c r="A63" s="305">
        <v>11</v>
      </c>
      <c r="B63" s="461" t="s">
        <v>155</v>
      </c>
      <c r="C63" s="448" t="s">
        <v>49</v>
      </c>
      <c r="D63" s="148"/>
      <c r="E63" s="137">
        <v>144</v>
      </c>
      <c r="F63" s="112">
        <f>E63/36</f>
        <v>4</v>
      </c>
      <c r="G63" s="104"/>
      <c r="H63" s="239">
        <v>2</v>
      </c>
      <c r="I63" s="149"/>
      <c r="J63" s="105"/>
      <c r="K63" s="106"/>
      <c r="L63" s="138">
        <f t="shared" si="22"/>
        <v>0</v>
      </c>
      <c r="M63" s="215">
        <f t="shared" si="17"/>
        <v>0</v>
      </c>
      <c r="N63" s="215">
        <f t="shared" si="18"/>
        <v>0</v>
      </c>
      <c r="O63" s="215">
        <f t="shared" si="16"/>
        <v>0</v>
      </c>
      <c r="P63" s="218">
        <f t="shared" si="19"/>
        <v>0</v>
      </c>
      <c r="Q63" s="138">
        <f t="shared" si="23"/>
        <v>144</v>
      </c>
      <c r="R63" s="141">
        <f t="shared" si="24"/>
        <v>1</v>
      </c>
      <c r="S63" s="106"/>
      <c r="T63" s="154"/>
      <c r="U63" s="156"/>
      <c r="V63" s="156"/>
      <c r="W63" s="157"/>
      <c r="X63" s="154"/>
      <c r="Y63" s="156"/>
      <c r="Z63" s="156"/>
      <c r="AA63" s="140"/>
      <c r="AB63" s="457"/>
      <c r="AC63" s="154"/>
      <c r="AD63" s="156"/>
      <c r="AE63" s="156"/>
      <c r="AF63" s="157"/>
      <c r="AG63" s="154"/>
      <c r="AH63" s="156"/>
      <c r="AI63" s="156"/>
      <c r="AJ63" s="157"/>
      <c r="AK63" s="107"/>
      <c r="AL63" s="138"/>
      <c r="AM63" s="139"/>
      <c r="AN63" s="139"/>
      <c r="AO63" s="147"/>
      <c r="AP63" s="138"/>
      <c r="AQ63" s="139"/>
      <c r="AR63" s="139"/>
      <c r="AS63" s="140"/>
      <c r="AT63" s="85"/>
      <c r="AU63" s="271"/>
      <c r="AV63" s="271"/>
      <c r="AW63" s="271"/>
      <c r="AX63" s="271"/>
      <c r="AY63" s="271"/>
      <c r="AZ63" s="271"/>
      <c r="BA63" s="271"/>
      <c r="BB63" s="271"/>
      <c r="BC63" s="89"/>
    </row>
    <row r="64" spans="1:55" ht="72" customHeight="1">
      <c r="A64" s="305">
        <v>12</v>
      </c>
      <c r="B64" s="461" t="s">
        <v>92</v>
      </c>
      <c r="C64" s="448" t="s">
        <v>120</v>
      </c>
      <c r="D64" s="148"/>
      <c r="E64" s="137">
        <v>108</v>
      </c>
      <c r="F64" s="112">
        <f>E64/36</f>
        <v>3</v>
      </c>
      <c r="G64" s="104"/>
      <c r="H64" s="239">
        <v>3</v>
      </c>
      <c r="I64" s="149"/>
      <c r="J64" s="105"/>
      <c r="K64" s="106"/>
      <c r="L64" s="138">
        <f>SUM(M64:P64)</f>
        <v>14</v>
      </c>
      <c r="M64" s="215">
        <f aca="true" t="shared" si="25" ref="M64:N66">(T64+X64+AC64+AG64)</f>
        <v>6</v>
      </c>
      <c r="N64" s="215">
        <f t="shared" si="25"/>
        <v>0</v>
      </c>
      <c r="O64" s="215">
        <f aca="true" t="shared" si="26" ref="O64:P66">(V64+Z64)+(AE64+AI64)</f>
        <v>6</v>
      </c>
      <c r="P64" s="218">
        <f t="shared" si="26"/>
        <v>2</v>
      </c>
      <c r="Q64" s="138">
        <f t="shared" si="23"/>
        <v>94</v>
      </c>
      <c r="R64" s="141">
        <f t="shared" si="24"/>
        <v>0.8703703703703703</v>
      </c>
      <c r="S64" s="106"/>
      <c r="T64" s="154"/>
      <c r="U64" s="156"/>
      <c r="V64" s="156"/>
      <c r="W64" s="157"/>
      <c r="X64" s="154">
        <v>6</v>
      </c>
      <c r="Y64" s="156"/>
      <c r="Z64" s="156">
        <v>6</v>
      </c>
      <c r="AA64" s="157">
        <v>2</v>
      </c>
      <c r="AB64" s="457"/>
      <c r="AC64" s="154"/>
      <c r="AD64" s="156"/>
      <c r="AE64" s="156"/>
      <c r="AF64" s="140"/>
      <c r="AG64" s="154"/>
      <c r="AH64" s="156"/>
      <c r="AI64" s="156"/>
      <c r="AJ64" s="157"/>
      <c r="AK64" s="107"/>
      <c r="AL64" s="138"/>
      <c r="AM64" s="139"/>
      <c r="AN64" s="139"/>
      <c r="AO64" s="147"/>
      <c r="AP64" s="138"/>
      <c r="AQ64" s="139"/>
      <c r="AR64" s="139"/>
      <c r="AS64" s="140"/>
      <c r="AT64" s="85"/>
      <c r="AU64" s="271"/>
      <c r="AV64" s="271"/>
      <c r="AW64" s="271"/>
      <c r="AX64" s="271"/>
      <c r="AY64" s="271"/>
      <c r="AZ64" s="271"/>
      <c r="BA64" s="271"/>
      <c r="BB64" s="271"/>
      <c r="BC64" s="89"/>
    </row>
    <row r="65" spans="1:55" ht="40.5">
      <c r="A65" s="305">
        <v>13</v>
      </c>
      <c r="B65" s="461" t="s">
        <v>154</v>
      </c>
      <c r="C65" s="448" t="s">
        <v>35</v>
      </c>
      <c r="D65" s="148"/>
      <c r="E65" s="137">
        <v>162</v>
      </c>
      <c r="F65" s="112">
        <f>E65/36</f>
        <v>4.5</v>
      </c>
      <c r="G65" s="104"/>
      <c r="H65" s="239">
        <v>4</v>
      </c>
      <c r="I65" s="149"/>
      <c r="J65" s="105"/>
      <c r="K65" s="106"/>
      <c r="L65" s="138">
        <f>SUM(M65:P65)</f>
        <v>8</v>
      </c>
      <c r="M65" s="215">
        <f t="shared" si="25"/>
        <v>2</v>
      </c>
      <c r="N65" s="215">
        <f t="shared" si="25"/>
        <v>1</v>
      </c>
      <c r="O65" s="215">
        <f t="shared" si="26"/>
        <v>1</v>
      </c>
      <c r="P65" s="218">
        <f t="shared" si="26"/>
        <v>4</v>
      </c>
      <c r="Q65" s="138">
        <f t="shared" si="23"/>
        <v>154</v>
      </c>
      <c r="R65" s="141">
        <f t="shared" si="24"/>
        <v>0.9506172839506173</v>
      </c>
      <c r="S65" s="106"/>
      <c r="T65" s="154"/>
      <c r="U65" s="156"/>
      <c r="V65" s="156"/>
      <c r="W65" s="157"/>
      <c r="X65" s="154"/>
      <c r="Y65" s="156"/>
      <c r="Z65" s="156"/>
      <c r="AA65" s="157"/>
      <c r="AB65" s="457"/>
      <c r="AC65" s="154"/>
      <c r="AD65" s="156"/>
      <c r="AE65" s="156"/>
      <c r="AF65" s="157"/>
      <c r="AG65" s="154">
        <v>2</v>
      </c>
      <c r="AH65" s="156">
        <v>1</v>
      </c>
      <c r="AI65" s="156">
        <v>1</v>
      </c>
      <c r="AJ65" s="140">
        <f>SUM(AG65:AI65)</f>
        <v>4</v>
      </c>
      <c r="AK65" s="107"/>
      <c r="AL65" s="138"/>
      <c r="AM65" s="139"/>
      <c r="AN65" s="139"/>
      <c r="AO65" s="147"/>
      <c r="AP65" s="138"/>
      <c r="AQ65" s="139"/>
      <c r="AR65" s="139"/>
      <c r="AS65" s="140"/>
      <c r="AT65" s="85"/>
      <c r="AU65" s="271"/>
      <c r="AV65" s="271"/>
      <c r="AW65" s="271"/>
      <c r="AX65" s="271"/>
      <c r="AY65" s="271"/>
      <c r="AZ65" s="271"/>
      <c r="BA65" s="271"/>
      <c r="BB65" s="271"/>
      <c r="BC65" s="89"/>
    </row>
    <row r="66" spans="1:55" ht="60" customHeight="1">
      <c r="A66" s="305">
        <v>14</v>
      </c>
      <c r="B66" s="465" t="s">
        <v>153</v>
      </c>
      <c r="C66" s="448" t="s">
        <v>93</v>
      </c>
      <c r="D66" s="148"/>
      <c r="E66" s="137">
        <v>108</v>
      </c>
      <c r="F66" s="112">
        <f>E66/36</f>
        <v>3</v>
      </c>
      <c r="G66" s="104"/>
      <c r="H66" s="239">
        <v>4</v>
      </c>
      <c r="I66" s="149"/>
      <c r="J66" s="105"/>
      <c r="K66" s="106"/>
      <c r="L66" s="138">
        <f>SUM(M66:P66)</f>
        <v>6</v>
      </c>
      <c r="M66" s="215">
        <f t="shared" si="25"/>
        <v>2</v>
      </c>
      <c r="N66" s="215">
        <f t="shared" si="25"/>
        <v>1</v>
      </c>
      <c r="O66" s="215">
        <f t="shared" si="26"/>
        <v>0</v>
      </c>
      <c r="P66" s="218">
        <f t="shared" si="26"/>
        <v>3</v>
      </c>
      <c r="Q66" s="138">
        <f t="shared" si="23"/>
        <v>102</v>
      </c>
      <c r="R66" s="141">
        <f t="shared" si="24"/>
        <v>0.9444444444444444</v>
      </c>
      <c r="S66" s="106"/>
      <c r="T66" s="154"/>
      <c r="U66" s="156"/>
      <c r="V66" s="156"/>
      <c r="W66" s="157"/>
      <c r="X66" s="154"/>
      <c r="Y66" s="156"/>
      <c r="Z66" s="156"/>
      <c r="AA66" s="157"/>
      <c r="AB66" s="457"/>
      <c r="AC66" s="154"/>
      <c r="AD66" s="156"/>
      <c r="AE66" s="156"/>
      <c r="AF66" s="157"/>
      <c r="AG66" s="154">
        <v>2</v>
      </c>
      <c r="AH66" s="156">
        <v>1</v>
      </c>
      <c r="AI66" s="156"/>
      <c r="AJ66" s="140">
        <f>SUM(AG66:AI66)</f>
        <v>3</v>
      </c>
      <c r="AK66" s="107"/>
      <c r="AL66" s="138"/>
      <c r="AM66" s="139"/>
      <c r="AN66" s="139"/>
      <c r="AO66" s="147"/>
      <c r="AP66" s="138"/>
      <c r="AQ66" s="139"/>
      <c r="AR66" s="139"/>
      <c r="AS66" s="140"/>
      <c r="AT66" s="85"/>
      <c r="AU66" s="271"/>
      <c r="AV66" s="271"/>
      <c r="AW66" s="271"/>
      <c r="AX66" s="271"/>
      <c r="AY66" s="271"/>
      <c r="AZ66" s="271"/>
      <c r="BA66" s="271"/>
      <c r="BB66" s="271"/>
      <c r="BC66" s="89"/>
    </row>
    <row r="67" spans="1:55" ht="50.25" customHeight="1">
      <c r="A67" s="305">
        <v>15</v>
      </c>
      <c r="B67" s="461" t="s">
        <v>152</v>
      </c>
      <c r="C67" s="448" t="s">
        <v>95</v>
      </c>
      <c r="D67" s="148"/>
      <c r="E67" s="137">
        <v>108</v>
      </c>
      <c r="F67" s="112">
        <f aca="true" t="shared" si="27" ref="F67:F75">E67/36</f>
        <v>3</v>
      </c>
      <c r="G67" s="104" t="s">
        <v>114</v>
      </c>
      <c r="H67" s="279"/>
      <c r="I67" s="149"/>
      <c r="J67" s="105"/>
      <c r="K67" s="106"/>
      <c r="L67" s="138">
        <f t="shared" si="22"/>
        <v>44</v>
      </c>
      <c r="M67" s="139">
        <f>T67*$T$16+X67*$X$16+AC67*$AC$16+AG67*$AG$16+AL67*$AL$16+AP67*$AP$16+AU67*$AU$16+AY67*$AY$16</f>
        <v>28</v>
      </c>
      <c r="N67" s="139">
        <f>U67*$T$16+Y67*$X$16+AD67*$AC$16+AH67*$AG$16+AM67*$AL$16+AQ67*$AP$16+AV67*$AU$16+AZ67*$AY$16</f>
        <v>14</v>
      </c>
      <c r="O67" s="139"/>
      <c r="P67" s="140">
        <v>2</v>
      </c>
      <c r="Q67" s="138">
        <f t="shared" si="23"/>
        <v>64</v>
      </c>
      <c r="R67" s="141">
        <f t="shared" si="24"/>
        <v>0.5925925925925926</v>
      </c>
      <c r="S67" s="106"/>
      <c r="T67" s="138"/>
      <c r="U67" s="139"/>
      <c r="V67" s="139"/>
      <c r="W67" s="140"/>
      <c r="X67" s="138"/>
      <c r="Y67" s="139"/>
      <c r="Z67" s="139"/>
      <c r="AA67" s="140"/>
      <c r="AB67" s="458"/>
      <c r="AC67" s="138"/>
      <c r="AD67" s="139"/>
      <c r="AE67" s="139"/>
      <c r="AF67" s="140"/>
      <c r="AG67" s="138"/>
      <c r="AH67" s="139"/>
      <c r="AI67" s="139"/>
      <c r="AJ67" s="140"/>
      <c r="AK67" s="270"/>
      <c r="AL67" s="138">
        <v>2</v>
      </c>
      <c r="AM67" s="139">
        <v>1</v>
      </c>
      <c r="AN67" s="139"/>
      <c r="AO67" s="140">
        <f>SUM(AL67:AN67)</f>
        <v>3</v>
      </c>
      <c r="AP67" s="138"/>
      <c r="AQ67" s="139"/>
      <c r="AR67" s="139"/>
      <c r="AS67" s="140"/>
      <c r="AT67" s="85"/>
      <c r="AU67" s="271"/>
      <c r="AV67" s="271"/>
      <c r="AW67" s="271"/>
      <c r="AX67" s="271"/>
      <c r="AY67" s="271"/>
      <c r="AZ67" s="271"/>
      <c r="BA67" s="271"/>
      <c r="BB67" s="271"/>
      <c r="BC67" s="89"/>
    </row>
    <row r="68" spans="1:55" ht="39.75" customHeight="1">
      <c r="A68" s="305">
        <v>16</v>
      </c>
      <c r="B68" s="461" t="s">
        <v>151</v>
      </c>
      <c r="C68" s="448" t="s">
        <v>35</v>
      </c>
      <c r="D68" s="148"/>
      <c r="E68" s="137">
        <v>162</v>
      </c>
      <c r="F68" s="112">
        <f t="shared" si="27"/>
        <v>4.5</v>
      </c>
      <c r="G68" s="263">
        <v>3</v>
      </c>
      <c r="H68" s="149"/>
      <c r="I68" s="149"/>
      <c r="J68" s="105"/>
      <c r="K68" s="106"/>
      <c r="L68" s="138">
        <f t="shared" si="22"/>
        <v>65</v>
      </c>
      <c r="M68" s="139">
        <f>T68*$T$16+X68*$X$16+AC68*$AC$16+AG68*$AG$16+AL68*$AL$16+AP68*$AP$16+AU68*$AU$16+AY68*$AY$16</f>
        <v>28</v>
      </c>
      <c r="N68" s="139">
        <v>21</v>
      </c>
      <c r="O68" s="139">
        <f>V68*$T$16+Z68*$X$16+AE68*$AC$16+AI68*$AG$16+AN68*$AL$16+AR68*$AP$16+AW68*$AU$16+BA68*$AY$16</f>
        <v>14</v>
      </c>
      <c r="P68" s="140">
        <v>2</v>
      </c>
      <c r="Q68" s="138">
        <f t="shared" si="23"/>
        <v>97</v>
      </c>
      <c r="R68" s="141">
        <f t="shared" si="24"/>
        <v>0.5987654320987654</v>
      </c>
      <c r="S68" s="106"/>
      <c r="T68" s="150"/>
      <c r="U68" s="151"/>
      <c r="V68" s="151"/>
      <c r="W68" s="152"/>
      <c r="X68" s="150"/>
      <c r="Y68" s="151"/>
      <c r="Z68" s="151"/>
      <c r="AA68" s="152"/>
      <c r="AB68" s="457"/>
      <c r="AC68" s="150">
        <v>2</v>
      </c>
      <c r="AD68" s="151">
        <v>2</v>
      </c>
      <c r="AE68" s="151">
        <v>1</v>
      </c>
      <c r="AF68" s="140">
        <f>SUM(AC68:AE68)</f>
        <v>5</v>
      </c>
      <c r="AG68" s="150"/>
      <c r="AH68" s="151"/>
      <c r="AI68" s="151"/>
      <c r="AJ68" s="152"/>
      <c r="AK68" s="271"/>
      <c r="AL68" s="138"/>
      <c r="AM68" s="139"/>
      <c r="AN68" s="139"/>
      <c r="AO68" s="147"/>
      <c r="AP68" s="138"/>
      <c r="AQ68" s="139"/>
      <c r="AR68" s="139"/>
      <c r="AS68" s="140"/>
      <c r="AT68" s="85"/>
      <c r="AU68" s="271"/>
      <c r="AV68" s="271"/>
      <c r="AW68" s="271"/>
      <c r="AX68" s="271"/>
      <c r="AY68" s="271"/>
      <c r="AZ68" s="271"/>
      <c r="BA68" s="271"/>
      <c r="BB68" s="271"/>
      <c r="BC68" s="89"/>
    </row>
    <row r="69" spans="1:55" ht="57.75" customHeight="1">
      <c r="A69" s="305">
        <v>17</v>
      </c>
      <c r="B69" s="461" t="s">
        <v>150</v>
      </c>
      <c r="C69" s="448" t="s">
        <v>48</v>
      </c>
      <c r="D69" s="148"/>
      <c r="E69" s="137">
        <v>108</v>
      </c>
      <c r="F69" s="112">
        <f t="shared" si="27"/>
        <v>3</v>
      </c>
      <c r="G69" s="263"/>
      <c r="H69" s="239">
        <v>7</v>
      </c>
      <c r="I69" s="149"/>
      <c r="J69" s="105"/>
      <c r="K69" s="106"/>
      <c r="L69" s="138">
        <f t="shared" si="22"/>
        <v>2</v>
      </c>
      <c r="M69" s="139">
        <f>T69*$T$16+X69*$X$16+AC69*$AC$16+AG69*$AG$16+AL69*$AL$16+AP69*$AP$16+AU69*$AU$16+AY69*$AY$16</f>
        <v>0</v>
      </c>
      <c r="N69" s="139"/>
      <c r="O69" s="139">
        <f>V69*$T$16+Z69*$X$16+AE69*$AC$16+AI69*$AG$16+AN69*$AL$16+AR69*$AP$16+AW69*$AU$16+BA69*$AY$16</f>
        <v>0</v>
      </c>
      <c r="P69" s="140">
        <v>2</v>
      </c>
      <c r="Q69" s="138">
        <f t="shared" si="23"/>
        <v>106</v>
      </c>
      <c r="R69" s="141">
        <f t="shared" si="24"/>
        <v>0.9814814814814815</v>
      </c>
      <c r="S69" s="106"/>
      <c r="T69" s="150"/>
      <c r="U69" s="151"/>
      <c r="V69" s="151"/>
      <c r="W69" s="152"/>
      <c r="X69" s="150"/>
      <c r="Y69" s="151"/>
      <c r="Z69" s="151"/>
      <c r="AA69" s="152"/>
      <c r="AB69" s="457"/>
      <c r="AC69" s="150"/>
      <c r="AD69" s="151"/>
      <c r="AE69" s="151"/>
      <c r="AF69" s="152"/>
      <c r="AG69" s="150"/>
      <c r="AH69" s="151"/>
      <c r="AI69" s="151"/>
      <c r="AJ69" s="152"/>
      <c r="AK69" s="271"/>
      <c r="AL69" s="138"/>
      <c r="AM69" s="139"/>
      <c r="AN69" s="139"/>
      <c r="AO69" s="147"/>
      <c r="AP69" s="138"/>
      <c r="AQ69" s="139"/>
      <c r="AR69" s="139"/>
      <c r="AS69" s="140"/>
      <c r="AT69" s="85"/>
      <c r="AU69" s="271"/>
      <c r="AV69" s="271"/>
      <c r="AW69" s="271"/>
      <c r="AX69" s="271"/>
      <c r="AY69" s="271"/>
      <c r="AZ69" s="271"/>
      <c r="BA69" s="271"/>
      <c r="BB69" s="271"/>
      <c r="BC69" s="89"/>
    </row>
    <row r="70" spans="1:55" ht="55.5" customHeight="1">
      <c r="A70" s="305">
        <v>18</v>
      </c>
      <c r="B70" s="461" t="s">
        <v>149</v>
      </c>
      <c r="C70" s="448" t="s">
        <v>96</v>
      </c>
      <c r="D70" s="148"/>
      <c r="E70" s="137">
        <v>108</v>
      </c>
      <c r="F70" s="112">
        <f t="shared" si="27"/>
        <v>3</v>
      </c>
      <c r="G70" s="263"/>
      <c r="H70" s="239">
        <v>6</v>
      </c>
      <c r="I70" s="149"/>
      <c r="J70" s="105"/>
      <c r="K70" s="106"/>
      <c r="L70" s="138">
        <f t="shared" si="22"/>
        <v>44</v>
      </c>
      <c r="M70" s="139">
        <f>T70*$T$16+X70*$X$16+AC70*$AC$16+AG70*$AG$16+AL70*$AL$16+AP70*$AP$16+AU70*$AU$16+AY70*$AY$16</f>
        <v>28</v>
      </c>
      <c r="N70" s="139">
        <f>U70*$T$16+Y70*$X$16+AD70*$AC$16+AH70*$AG$16+AM70*$AL$16+AQ70*$AP$16+AV70*$AU$16+AZ70*$AY$16</f>
        <v>14</v>
      </c>
      <c r="O70" s="139"/>
      <c r="P70" s="140">
        <v>2</v>
      </c>
      <c r="Q70" s="138">
        <f t="shared" si="23"/>
        <v>64</v>
      </c>
      <c r="R70" s="141">
        <f t="shared" si="24"/>
        <v>0.5925925925925926</v>
      </c>
      <c r="S70" s="106"/>
      <c r="T70" s="150"/>
      <c r="U70" s="151"/>
      <c r="V70" s="151"/>
      <c r="W70" s="152"/>
      <c r="X70" s="150"/>
      <c r="Y70" s="151"/>
      <c r="Z70" s="151"/>
      <c r="AA70" s="152"/>
      <c r="AB70" s="457"/>
      <c r="AC70" s="150"/>
      <c r="AD70" s="151"/>
      <c r="AE70" s="151"/>
      <c r="AF70" s="152"/>
      <c r="AG70" s="150"/>
      <c r="AH70" s="151"/>
      <c r="AI70" s="151"/>
      <c r="AJ70" s="152"/>
      <c r="AK70" s="271"/>
      <c r="AL70" s="138">
        <v>2</v>
      </c>
      <c r="AM70" s="139">
        <v>1</v>
      </c>
      <c r="AN70" s="139"/>
      <c r="AO70" s="140">
        <f>SUM(AL70:AN70)</f>
        <v>3</v>
      </c>
      <c r="AP70" s="138"/>
      <c r="AQ70" s="139"/>
      <c r="AR70" s="139"/>
      <c r="AS70" s="140"/>
      <c r="AT70" s="85"/>
      <c r="AU70" s="271"/>
      <c r="AV70" s="271"/>
      <c r="AW70" s="271"/>
      <c r="AX70" s="271"/>
      <c r="AY70" s="271"/>
      <c r="AZ70" s="271"/>
      <c r="BA70" s="271"/>
      <c r="BB70" s="271"/>
      <c r="BC70" s="89"/>
    </row>
    <row r="71" spans="1:55" ht="37.5" customHeight="1">
      <c r="A71" s="305">
        <v>19</v>
      </c>
      <c r="B71" s="461" t="s">
        <v>148</v>
      </c>
      <c r="C71" s="448" t="s">
        <v>51</v>
      </c>
      <c r="D71" s="148"/>
      <c r="E71" s="137">
        <v>54</v>
      </c>
      <c r="F71" s="112">
        <f>E71/36</f>
        <v>1.5</v>
      </c>
      <c r="G71" s="263">
        <v>8</v>
      </c>
      <c r="H71" s="239"/>
      <c r="I71" s="149"/>
      <c r="J71" s="105"/>
      <c r="K71" s="106"/>
      <c r="L71" s="138">
        <f t="shared" si="22"/>
        <v>2</v>
      </c>
      <c r="M71" s="139">
        <f>(T71*$T$16+X71*$X$16+AC71*$AC$16+AG71*$AG$16+AL71*$AL$16+AP71*$AP$16+AU71*$AU$16+AY71*$AY$16)/2</f>
        <v>0</v>
      </c>
      <c r="N71" s="139">
        <f>(U71*$T$16+Y71*$X$16+AD71*$AC$16+AH71*$AG$16+AM71*$AL$16+AQ71*$AP$16+AV71*$AU$16+AZ71*$AY$16)/2</f>
        <v>0</v>
      </c>
      <c r="O71" s="139"/>
      <c r="P71" s="140">
        <v>2</v>
      </c>
      <c r="Q71" s="138">
        <f t="shared" si="23"/>
        <v>52</v>
      </c>
      <c r="R71" s="141">
        <f t="shared" si="24"/>
        <v>0.9629629629629629</v>
      </c>
      <c r="S71" s="106"/>
      <c r="T71" s="150"/>
      <c r="U71" s="151"/>
      <c r="V71" s="151"/>
      <c r="W71" s="152"/>
      <c r="X71" s="150"/>
      <c r="Y71" s="151"/>
      <c r="Z71" s="151"/>
      <c r="AA71" s="152"/>
      <c r="AB71" s="457"/>
      <c r="AC71" s="150"/>
      <c r="AD71" s="151"/>
      <c r="AE71" s="151"/>
      <c r="AF71" s="152"/>
      <c r="AG71" s="150"/>
      <c r="AH71" s="151"/>
      <c r="AI71" s="151"/>
      <c r="AJ71" s="152"/>
      <c r="AK71" s="271"/>
      <c r="AL71" s="138"/>
      <c r="AM71" s="139"/>
      <c r="AN71" s="139"/>
      <c r="AO71" s="147"/>
      <c r="AP71" s="138"/>
      <c r="AQ71" s="139"/>
      <c r="AR71" s="139"/>
      <c r="AS71" s="140"/>
      <c r="AT71" s="85"/>
      <c r="AU71" s="271"/>
      <c r="AV71" s="271"/>
      <c r="AW71" s="271"/>
      <c r="AX71" s="271"/>
      <c r="AY71" s="271"/>
      <c r="AZ71" s="271"/>
      <c r="BA71" s="271"/>
      <c r="BB71" s="271"/>
      <c r="BC71" s="89"/>
    </row>
    <row r="72" spans="1:55" ht="41.25" customHeight="1">
      <c r="A72" s="305">
        <v>20</v>
      </c>
      <c r="B72" s="461" t="s">
        <v>176</v>
      </c>
      <c r="C72" s="448" t="s">
        <v>49</v>
      </c>
      <c r="D72" s="148"/>
      <c r="E72" s="137">
        <v>90</v>
      </c>
      <c r="F72" s="112">
        <f t="shared" si="27"/>
        <v>2.5</v>
      </c>
      <c r="G72" s="263"/>
      <c r="H72" s="239">
        <v>5</v>
      </c>
      <c r="I72" s="149"/>
      <c r="J72" s="105"/>
      <c r="K72" s="106"/>
      <c r="L72" s="138">
        <f t="shared" si="22"/>
        <v>37</v>
      </c>
      <c r="M72" s="139">
        <f>T72*$T$16+X72*$X$16+AC72*$AC$16+AG72*$AG$16+AL72*$AL$16+AP72*$AP$16+AU72*$AU$16+AY72*$AY$16</f>
        <v>28</v>
      </c>
      <c r="N72" s="139"/>
      <c r="O72" s="139">
        <v>7</v>
      </c>
      <c r="P72" s="140">
        <v>2</v>
      </c>
      <c r="Q72" s="138">
        <f t="shared" si="23"/>
        <v>53</v>
      </c>
      <c r="R72" s="141">
        <f t="shared" si="24"/>
        <v>0.5888888888888889</v>
      </c>
      <c r="S72" s="106"/>
      <c r="T72" s="150"/>
      <c r="U72" s="151"/>
      <c r="V72" s="151"/>
      <c r="W72" s="152"/>
      <c r="X72" s="150"/>
      <c r="Y72" s="151"/>
      <c r="Z72" s="151"/>
      <c r="AA72" s="152"/>
      <c r="AB72" s="457"/>
      <c r="AC72" s="150"/>
      <c r="AD72" s="151"/>
      <c r="AE72" s="151"/>
      <c r="AF72" s="152"/>
      <c r="AG72" s="150">
        <v>2</v>
      </c>
      <c r="AH72" s="151"/>
      <c r="AI72" s="151">
        <v>1</v>
      </c>
      <c r="AJ72" s="140">
        <f>SUM(AG72:AI72)</f>
        <v>3</v>
      </c>
      <c r="AK72" s="271"/>
      <c r="AL72" s="138"/>
      <c r="AM72" s="139"/>
      <c r="AN72" s="139"/>
      <c r="AO72" s="147"/>
      <c r="AP72" s="138"/>
      <c r="AQ72" s="139"/>
      <c r="AR72" s="139"/>
      <c r="AS72" s="140"/>
      <c r="AT72" s="85"/>
      <c r="AU72" s="271"/>
      <c r="AV72" s="271"/>
      <c r="AW72" s="271"/>
      <c r="AX72" s="271"/>
      <c r="AY72" s="271"/>
      <c r="AZ72" s="271"/>
      <c r="BA72" s="271"/>
      <c r="BB72" s="271"/>
      <c r="BC72" s="89"/>
    </row>
    <row r="73" spans="1:55" ht="49.5" customHeight="1">
      <c r="A73" s="305">
        <v>21</v>
      </c>
      <c r="B73" s="461" t="s">
        <v>147</v>
      </c>
      <c r="C73" s="448" t="s">
        <v>49</v>
      </c>
      <c r="D73" s="148"/>
      <c r="E73" s="137">
        <v>216</v>
      </c>
      <c r="F73" s="112">
        <f t="shared" si="27"/>
        <v>6</v>
      </c>
      <c r="G73" s="263"/>
      <c r="H73" s="239">
        <v>2</v>
      </c>
      <c r="I73" s="149"/>
      <c r="J73" s="105"/>
      <c r="K73" s="106"/>
      <c r="L73" s="138"/>
      <c r="M73" s="139"/>
      <c r="N73" s="139"/>
      <c r="O73" s="139"/>
      <c r="P73" s="140">
        <v>2</v>
      </c>
      <c r="Q73" s="138">
        <f>E73-L73</f>
        <v>216</v>
      </c>
      <c r="R73" s="141">
        <f>Q73/E73</f>
        <v>1</v>
      </c>
      <c r="S73" s="106"/>
      <c r="T73" s="150"/>
      <c r="U73" s="151"/>
      <c r="V73" s="151"/>
      <c r="W73" s="152"/>
      <c r="X73" s="150"/>
      <c r="Y73" s="151"/>
      <c r="Z73" s="151"/>
      <c r="AA73" s="152"/>
      <c r="AB73" s="457"/>
      <c r="AC73" s="150"/>
      <c r="AD73" s="151"/>
      <c r="AE73" s="151"/>
      <c r="AF73" s="152"/>
      <c r="AG73" s="150"/>
      <c r="AH73" s="151"/>
      <c r="AI73" s="151"/>
      <c r="AJ73" s="152"/>
      <c r="AK73" s="271"/>
      <c r="AL73" s="138"/>
      <c r="AM73" s="139"/>
      <c r="AN73" s="139"/>
      <c r="AO73" s="147"/>
      <c r="AP73" s="138"/>
      <c r="AQ73" s="139"/>
      <c r="AR73" s="139"/>
      <c r="AS73" s="140"/>
      <c r="AT73" s="85"/>
      <c r="AU73" s="271"/>
      <c r="AV73" s="271"/>
      <c r="AW73" s="271"/>
      <c r="AX73" s="271"/>
      <c r="AY73" s="271"/>
      <c r="AZ73" s="271"/>
      <c r="BA73" s="271"/>
      <c r="BB73" s="271"/>
      <c r="BC73" s="89"/>
    </row>
    <row r="74" spans="1:55" ht="48.75" customHeight="1">
      <c r="A74" s="305">
        <v>22</v>
      </c>
      <c r="B74" s="461" t="s">
        <v>146</v>
      </c>
      <c r="C74" s="448" t="s">
        <v>49</v>
      </c>
      <c r="D74" s="148"/>
      <c r="E74" s="137">
        <v>216</v>
      </c>
      <c r="F74" s="112">
        <f t="shared" si="27"/>
        <v>6</v>
      </c>
      <c r="G74" s="263"/>
      <c r="H74" s="239">
        <v>4</v>
      </c>
      <c r="I74" s="149"/>
      <c r="J74" s="105"/>
      <c r="K74" s="106"/>
      <c r="L74" s="138"/>
      <c r="M74" s="139"/>
      <c r="N74" s="139"/>
      <c r="O74" s="139"/>
      <c r="P74" s="140">
        <v>2</v>
      </c>
      <c r="Q74" s="138">
        <f>E74-L74</f>
        <v>216</v>
      </c>
      <c r="R74" s="141">
        <f>Q74/E74</f>
        <v>1</v>
      </c>
      <c r="S74" s="106"/>
      <c r="T74" s="150"/>
      <c r="U74" s="151"/>
      <c r="V74" s="151"/>
      <c r="W74" s="152"/>
      <c r="X74" s="150"/>
      <c r="Y74" s="151"/>
      <c r="Z74" s="151"/>
      <c r="AA74" s="152"/>
      <c r="AB74" s="457"/>
      <c r="AC74" s="150"/>
      <c r="AD74" s="151"/>
      <c r="AE74" s="151"/>
      <c r="AF74" s="152"/>
      <c r="AG74" s="150"/>
      <c r="AH74" s="151"/>
      <c r="AI74" s="151"/>
      <c r="AJ74" s="152"/>
      <c r="AK74" s="271"/>
      <c r="AL74" s="138"/>
      <c r="AM74" s="139"/>
      <c r="AN74" s="139"/>
      <c r="AO74" s="147"/>
      <c r="AP74" s="138"/>
      <c r="AQ74" s="139"/>
      <c r="AR74" s="139"/>
      <c r="AS74" s="140"/>
      <c r="AT74" s="85"/>
      <c r="AU74" s="271"/>
      <c r="AV74" s="271"/>
      <c r="AW74" s="271"/>
      <c r="AX74" s="271"/>
      <c r="AY74" s="271"/>
      <c r="AZ74" s="271"/>
      <c r="BA74" s="271"/>
      <c r="BB74" s="271"/>
      <c r="BC74" s="89"/>
    </row>
    <row r="75" spans="1:55" ht="45.75" customHeight="1">
      <c r="A75" s="305">
        <v>23</v>
      </c>
      <c r="B75" s="461" t="s">
        <v>130</v>
      </c>
      <c r="C75" s="448" t="s">
        <v>49</v>
      </c>
      <c r="D75" s="148"/>
      <c r="E75" s="137">
        <v>216</v>
      </c>
      <c r="F75" s="112">
        <f t="shared" si="27"/>
        <v>6</v>
      </c>
      <c r="G75" s="263"/>
      <c r="H75" s="239">
        <v>6</v>
      </c>
      <c r="I75" s="149"/>
      <c r="J75" s="105"/>
      <c r="K75" s="106"/>
      <c r="L75" s="138"/>
      <c r="M75" s="139"/>
      <c r="N75" s="139"/>
      <c r="O75" s="139"/>
      <c r="P75" s="140">
        <f>(W75+AA75+AF75+AJ75)</f>
        <v>0</v>
      </c>
      <c r="Q75" s="138">
        <f>E75-L75</f>
        <v>216</v>
      </c>
      <c r="R75" s="141">
        <f>Q75/E75</f>
        <v>1</v>
      </c>
      <c r="S75" s="106"/>
      <c r="T75" s="150"/>
      <c r="U75" s="151"/>
      <c r="V75" s="151"/>
      <c r="W75" s="152"/>
      <c r="X75" s="150"/>
      <c r="Y75" s="151"/>
      <c r="Z75" s="151"/>
      <c r="AA75" s="152"/>
      <c r="AB75" s="457"/>
      <c r="AC75" s="150"/>
      <c r="AD75" s="151"/>
      <c r="AE75" s="151"/>
      <c r="AF75" s="152"/>
      <c r="AG75" s="150"/>
      <c r="AH75" s="151"/>
      <c r="AI75" s="151"/>
      <c r="AJ75" s="152"/>
      <c r="AK75" s="107"/>
      <c r="AL75" s="138">
        <v>4</v>
      </c>
      <c r="AM75" s="139"/>
      <c r="AN75" s="139">
        <v>6</v>
      </c>
      <c r="AO75" s="147">
        <v>2</v>
      </c>
      <c r="AP75" s="150"/>
      <c r="AQ75" s="151"/>
      <c r="AR75" s="151"/>
      <c r="AS75" s="152"/>
      <c r="AT75" s="85"/>
      <c r="AU75" s="271"/>
      <c r="AV75" s="271"/>
      <c r="AW75" s="271"/>
      <c r="AX75" s="271"/>
      <c r="AY75" s="271"/>
      <c r="AZ75" s="271"/>
      <c r="BA75" s="271"/>
      <c r="BB75" s="271"/>
      <c r="BC75" s="89"/>
    </row>
    <row r="76" spans="1:55" ht="18" thickBot="1">
      <c r="A76" s="159"/>
      <c r="B76" s="451"/>
      <c r="C76" s="452"/>
      <c r="D76" s="148"/>
      <c r="E76" s="161"/>
      <c r="F76" s="182"/>
      <c r="G76" s="264"/>
      <c r="H76" s="240"/>
      <c r="I76" s="198"/>
      <c r="J76" s="183"/>
      <c r="K76" s="106"/>
      <c r="L76" s="162"/>
      <c r="M76" s="164"/>
      <c r="N76" s="164"/>
      <c r="O76" s="164"/>
      <c r="P76" s="165"/>
      <c r="Q76" s="162"/>
      <c r="R76" s="184"/>
      <c r="S76" s="106"/>
      <c r="T76" s="162"/>
      <c r="U76" s="164"/>
      <c r="V76" s="164"/>
      <c r="W76" s="165"/>
      <c r="X76" s="162"/>
      <c r="Y76" s="164"/>
      <c r="Z76" s="164"/>
      <c r="AA76" s="165"/>
      <c r="AB76" s="459"/>
      <c r="AC76" s="162"/>
      <c r="AD76" s="164"/>
      <c r="AE76" s="164"/>
      <c r="AF76" s="165"/>
      <c r="AG76" s="162"/>
      <c r="AH76" s="164"/>
      <c r="AI76" s="164"/>
      <c r="AJ76" s="165"/>
      <c r="AK76" s="107"/>
      <c r="AL76" s="162"/>
      <c r="AM76" s="164"/>
      <c r="AN76" s="164"/>
      <c r="AO76" s="166"/>
      <c r="AP76" s="162"/>
      <c r="AQ76" s="164"/>
      <c r="AR76" s="164"/>
      <c r="AS76" s="165"/>
      <c r="AT76" s="85"/>
      <c r="AU76" s="271"/>
      <c r="AV76" s="271"/>
      <c r="AW76" s="271"/>
      <c r="AX76" s="271"/>
      <c r="AY76" s="271"/>
      <c r="AZ76" s="271"/>
      <c r="BA76" s="271"/>
      <c r="BB76" s="271"/>
      <c r="BC76" s="89"/>
    </row>
    <row r="77" spans="1:55" ht="21" thickBot="1">
      <c r="A77" s="289"/>
      <c r="B77" s="167"/>
      <c r="C77" s="359" t="s">
        <v>31</v>
      </c>
      <c r="D77" s="370"/>
      <c r="E77" s="371">
        <f>E53+E55+E56+E58+E59+E64+E75+E72</f>
        <v>1044</v>
      </c>
      <c r="F77" s="374">
        <f>E77/36</f>
        <v>29</v>
      </c>
      <c r="G77" s="371"/>
      <c r="H77" s="371"/>
      <c r="I77" s="372"/>
      <c r="J77" s="372"/>
      <c r="K77" s="371"/>
      <c r="L77" s="373">
        <f aca="true" t="shared" si="28" ref="L77:Q77">SUM(L53:L76)</f>
        <v>294</v>
      </c>
      <c r="M77" s="373">
        <f t="shared" si="28"/>
        <v>160</v>
      </c>
      <c r="N77" s="373">
        <f t="shared" si="28"/>
        <v>61</v>
      </c>
      <c r="O77" s="373">
        <f t="shared" si="28"/>
        <v>42</v>
      </c>
      <c r="P77" s="373">
        <f t="shared" si="28"/>
        <v>35</v>
      </c>
      <c r="Q77" s="373">
        <f t="shared" si="28"/>
        <v>2694</v>
      </c>
      <c r="R77" s="172"/>
      <c r="S77" s="106"/>
      <c r="T77" s="107"/>
      <c r="U77" s="107"/>
      <c r="V77" s="107"/>
      <c r="W77" s="107"/>
      <c r="X77" s="107"/>
      <c r="Y77" s="107"/>
      <c r="Z77" s="107"/>
      <c r="AA77" s="107"/>
      <c r="AB77" s="134"/>
      <c r="AC77" s="134"/>
      <c r="AD77" s="134"/>
      <c r="AE77" s="134"/>
      <c r="AF77" s="134"/>
      <c r="AG77" s="134"/>
      <c r="AH77" s="134"/>
      <c r="AI77" s="134"/>
      <c r="AJ77" s="134"/>
      <c r="AK77" s="134"/>
      <c r="AL77" s="134"/>
      <c r="AM77" s="134"/>
      <c r="AN77" s="134"/>
      <c r="AO77" s="134"/>
      <c r="AP77" s="134"/>
      <c r="AQ77" s="134"/>
      <c r="AR77" s="134"/>
      <c r="AS77" s="134"/>
      <c r="AT77" s="79"/>
      <c r="AU77" s="271"/>
      <c r="AV77" s="271"/>
      <c r="AW77" s="271"/>
      <c r="AX77" s="271"/>
      <c r="AY77" s="271"/>
      <c r="AZ77" s="271"/>
      <c r="BA77" s="271"/>
      <c r="BB77" s="271"/>
      <c r="BC77" s="89"/>
    </row>
    <row r="78" spans="1:55" ht="18.75" customHeight="1" thickBot="1">
      <c r="A78" s="349">
        <v>24</v>
      </c>
      <c r="B78" s="348" t="s">
        <v>63</v>
      </c>
      <c r="C78" s="290"/>
      <c r="D78" s="291"/>
      <c r="E78" s="292"/>
      <c r="F78" s="292"/>
      <c r="G78" s="292"/>
      <c r="H78" s="292"/>
      <c r="I78" s="293"/>
      <c r="J78" s="293"/>
      <c r="K78" s="294"/>
      <c r="L78" s="295"/>
      <c r="M78" s="295"/>
      <c r="N78" s="295"/>
      <c r="O78" s="295"/>
      <c r="P78" s="295"/>
      <c r="Q78" s="295"/>
      <c r="R78" s="296"/>
      <c r="S78" s="297"/>
      <c r="T78" s="298"/>
      <c r="U78" s="298"/>
      <c r="V78" s="298"/>
      <c r="W78" s="299"/>
      <c r="X78" s="298"/>
      <c r="Y78" s="298"/>
      <c r="Z78" s="298"/>
      <c r="AA78" s="298"/>
      <c r="AB78" s="300"/>
      <c r="AC78" s="301"/>
      <c r="AD78" s="301"/>
      <c r="AE78" s="301"/>
      <c r="AF78" s="301"/>
      <c r="AG78" s="301"/>
      <c r="AH78" s="301"/>
      <c r="AI78" s="301"/>
      <c r="AJ78" s="301"/>
      <c r="AK78" s="300"/>
      <c r="AL78" s="301"/>
      <c r="AM78" s="301"/>
      <c r="AN78" s="301"/>
      <c r="AO78" s="301"/>
      <c r="AP78" s="301"/>
      <c r="AQ78" s="302"/>
      <c r="AR78" s="301"/>
      <c r="AS78" s="477"/>
      <c r="AT78" s="79"/>
      <c r="AU78" s="271"/>
      <c r="AV78" s="271"/>
      <c r="AW78" s="271"/>
      <c r="AX78" s="271"/>
      <c r="AY78" s="271"/>
      <c r="AZ78" s="271"/>
      <c r="BA78" s="271"/>
      <c r="BB78" s="271"/>
      <c r="BC78" s="89"/>
    </row>
    <row r="79" spans="1:54" ht="14.25" customHeight="1">
      <c r="A79" s="66"/>
      <c r="B79" s="86" t="s">
        <v>54</v>
      </c>
      <c r="C79" s="511"/>
      <c r="D79" s="512"/>
      <c r="E79" s="512"/>
      <c r="F79" s="512"/>
      <c r="G79" s="512"/>
      <c r="H79" s="512"/>
      <c r="I79" s="68"/>
      <c r="J79" s="68"/>
      <c r="K79" s="68"/>
      <c r="L79" s="68"/>
      <c r="M79" s="68"/>
      <c r="N79" s="64"/>
      <c r="O79" s="64"/>
      <c r="P79" s="69"/>
      <c r="Q79" s="69"/>
      <c r="R79" s="70"/>
      <c r="S79" s="71"/>
      <c r="T79" s="92"/>
      <c r="U79" s="92"/>
      <c r="V79" s="92"/>
      <c r="W79" s="92"/>
      <c r="X79" s="92"/>
      <c r="Y79" s="92"/>
      <c r="Z79" s="92"/>
      <c r="AA79" s="92"/>
      <c r="AB79" s="55"/>
      <c r="AC79" s="55"/>
      <c r="AD79" s="55"/>
      <c r="AE79" s="72"/>
      <c r="AF79" s="55"/>
      <c r="AG79" s="55"/>
      <c r="AH79" s="55"/>
      <c r="AI79" s="72"/>
      <c r="AJ79" s="55"/>
      <c r="AK79" s="55"/>
      <c r="AL79" s="55"/>
      <c r="AM79" s="55"/>
      <c r="AN79" s="72"/>
      <c r="AO79" s="55"/>
      <c r="AP79" s="55"/>
      <c r="AQ79" s="55"/>
      <c r="AR79" s="72"/>
      <c r="AS79" s="55"/>
      <c r="AT79" s="55"/>
      <c r="AU79" s="271"/>
      <c r="AV79" s="271"/>
      <c r="AW79" s="271"/>
      <c r="AX79" s="271"/>
      <c r="AY79" s="271"/>
      <c r="AZ79" s="271"/>
      <c r="BA79" s="271"/>
      <c r="BB79" s="271"/>
    </row>
    <row r="80" spans="1:54" ht="21">
      <c r="A80" s="53"/>
      <c r="B80" s="86" t="s">
        <v>55</v>
      </c>
      <c r="C80" s="426" t="s">
        <v>62</v>
      </c>
      <c r="D80" s="427"/>
      <c r="E80" s="427"/>
      <c r="F80" s="427"/>
      <c r="G80" s="427"/>
      <c r="H80" s="427"/>
      <c r="I80" s="427"/>
      <c r="J80" s="121"/>
      <c r="K80" s="121"/>
      <c r="L80" s="121"/>
      <c r="M80" s="73"/>
      <c r="N80" s="73"/>
      <c r="O80" s="73"/>
      <c r="P80" s="73"/>
      <c r="Q80" s="73"/>
      <c r="R80" s="73"/>
      <c r="S80" s="67"/>
      <c r="T80" s="92"/>
      <c r="U80" s="92"/>
      <c r="V80" s="92"/>
      <c r="W80" s="92"/>
      <c r="X80" s="92"/>
      <c r="Y80" s="92"/>
      <c r="Z80" s="92"/>
      <c r="AA80" s="92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271"/>
      <c r="AV80" s="271"/>
      <c r="AW80" s="271"/>
      <c r="AX80" s="271"/>
      <c r="AY80" s="271"/>
      <c r="AZ80" s="271"/>
      <c r="BA80" s="271"/>
      <c r="BB80" s="271"/>
    </row>
    <row r="81" spans="1:54" ht="21">
      <c r="A81" s="53"/>
      <c r="B81" s="73"/>
      <c r="C81" s="426" t="s">
        <v>61</v>
      </c>
      <c r="D81" s="427"/>
      <c r="E81" s="427"/>
      <c r="F81" s="427"/>
      <c r="G81" s="427"/>
      <c r="H81" s="427"/>
      <c r="I81" s="427"/>
      <c r="J81" s="122"/>
      <c r="K81" s="122"/>
      <c r="L81" s="86" t="s">
        <v>94</v>
      </c>
      <c r="N81" s="86"/>
      <c r="O81" s="86"/>
      <c r="P81" s="86"/>
      <c r="Q81" s="86"/>
      <c r="R81" s="86"/>
      <c r="S81" s="67"/>
      <c r="T81" s="92"/>
      <c r="U81" s="92"/>
      <c r="V81" s="92"/>
      <c r="W81" s="92"/>
      <c r="X81" s="92"/>
      <c r="Y81" s="92"/>
      <c r="Z81" s="92"/>
      <c r="AA81" s="92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271"/>
      <c r="AV81" s="271"/>
      <c r="AW81" s="271"/>
      <c r="AX81" s="271"/>
      <c r="AY81" s="271"/>
      <c r="AZ81" s="271"/>
      <c r="BA81" s="271"/>
      <c r="BB81" s="271"/>
    </row>
    <row r="82" spans="1:54" ht="21">
      <c r="A82" s="53"/>
      <c r="B82" s="33"/>
      <c r="C82" s="346"/>
      <c r="D82" s="346"/>
      <c r="E82" s="346"/>
      <c r="F82" s="346"/>
      <c r="G82" s="529" t="s">
        <v>32</v>
      </c>
      <c r="H82" s="529"/>
      <c r="I82" s="347">
        <f>E109</f>
        <v>1224</v>
      </c>
      <c r="K82" s="121"/>
      <c r="L82" s="121"/>
      <c r="M82" s="73"/>
      <c r="N82" s="73"/>
      <c r="O82" s="73"/>
      <c r="P82" s="73"/>
      <c r="Q82" s="73"/>
      <c r="R82" s="73"/>
      <c r="S82" s="67"/>
      <c r="T82" s="92"/>
      <c r="U82" s="92"/>
      <c r="V82" s="92"/>
      <c r="W82" s="92"/>
      <c r="X82" s="92"/>
      <c r="Y82" s="92"/>
      <c r="Z82" s="92"/>
      <c r="AA82" s="92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271"/>
      <c r="AV82" s="271"/>
      <c r="AW82" s="271"/>
      <c r="AX82" s="271"/>
      <c r="AY82" s="271"/>
      <c r="AZ82" s="271"/>
      <c r="BA82" s="271"/>
      <c r="BB82" s="271"/>
    </row>
    <row r="83" spans="1:54" ht="18" thickBot="1">
      <c r="A83" s="74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75"/>
      <c r="T83" s="90"/>
      <c r="U83" s="90"/>
      <c r="V83" s="90"/>
      <c r="W83" s="90"/>
      <c r="X83" s="90"/>
      <c r="Y83" s="90"/>
      <c r="Z83" s="90"/>
      <c r="AA83" s="90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90"/>
      <c r="AQ83" s="90"/>
      <c r="AR83" s="90"/>
      <c r="AS83" s="90"/>
      <c r="AT83" s="77"/>
      <c r="AU83" s="271"/>
      <c r="AV83" s="271"/>
      <c r="AW83" s="271"/>
      <c r="AX83" s="271"/>
      <c r="AY83" s="271"/>
      <c r="AZ83" s="271"/>
      <c r="BA83" s="271"/>
      <c r="BB83" s="271"/>
    </row>
    <row r="84" spans="1:54" ht="60.75">
      <c r="A84" s="304">
        <v>1</v>
      </c>
      <c r="B84" s="470" t="s">
        <v>75</v>
      </c>
      <c r="C84" s="350" t="s">
        <v>49</v>
      </c>
      <c r="D84" s="124"/>
      <c r="E84" s="125">
        <v>90</v>
      </c>
      <c r="F84" s="126">
        <f aca="true" t="shared" si="29" ref="F84:F108">E84/36</f>
        <v>2.5</v>
      </c>
      <c r="G84" s="125">
        <v>5</v>
      </c>
      <c r="H84" s="196">
        <v>6</v>
      </c>
      <c r="I84" s="196"/>
      <c r="J84" s="108"/>
      <c r="K84" s="250"/>
      <c r="L84" s="129">
        <f aca="true" t="shared" si="30" ref="L84:L90">SUM(M84:P84)</f>
        <v>14</v>
      </c>
      <c r="M84" s="209">
        <f aca="true" t="shared" si="31" ref="M84:P90">(T84+X84+AC84+AG84+AL84+AP84)</f>
        <v>8</v>
      </c>
      <c r="N84" s="209">
        <f t="shared" si="31"/>
        <v>0</v>
      </c>
      <c r="O84" s="209">
        <f t="shared" si="31"/>
        <v>4</v>
      </c>
      <c r="P84" s="210">
        <f t="shared" si="31"/>
        <v>2</v>
      </c>
      <c r="Q84" s="129">
        <f aca="true" t="shared" si="32" ref="Q84:Q95">E84-L84</f>
        <v>76</v>
      </c>
      <c r="R84" s="132">
        <f aca="true" t="shared" si="33" ref="R84:R97">Q84/E84</f>
        <v>0.8444444444444444</v>
      </c>
      <c r="S84" s="106"/>
      <c r="T84" s="129"/>
      <c r="U84" s="133"/>
      <c r="V84" s="130"/>
      <c r="W84" s="131"/>
      <c r="X84" s="129">
        <v>8</v>
      </c>
      <c r="Y84" s="133"/>
      <c r="Z84" s="130">
        <v>4</v>
      </c>
      <c r="AA84" s="131">
        <v>2</v>
      </c>
      <c r="AB84" s="107"/>
      <c r="AC84" s="129"/>
      <c r="AD84" s="130"/>
      <c r="AE84" s="130"/>
      <c r="AF84" s="131"/>
      <c r="AG84" s="129"/>
      <c r="AH84" s="130"/>
      <c r="AI84" s="130"/>
      <c r="AJ84" s="131"/>
      <c r="AK84" s="107"/>
      <c r="AL84" s="129"/>
      <c r="AM84" s="133"/>
      <c r="AN84" s="130"/>
      <c r="AO84" s="131"/>
      <c r="AP84" s="133"/>
      <c r="AQ84" s="133"/>
      <c r="AR84" s="130"/>
      <c r="AS84" s="131"/>
      <c r="AT84" s="85"/>
      <c r="AU84" s="271"/>
      <c r="AV84" s="271"/>
      <c r="AW84" s="271"/>
      <c r="AX84" s="271"/>
      <c r="AY84" s="271"/>
      <c r="AZ84" s="271"/>
      <c r="BA84" s="271"/>
      <c r="BB84" s="271"/>
    </row>
    <row r="85" spans="1:54" ht="68.25" customHeight="1">
      <c r="A85" s="312">
        <v>2</v>
      </c>
      <c r="B85" s="471" t="s">
        <v>131</v>
      </c>
      <c r="C85" s="358" t="s">
        <v>49</v>
      </c>
      <c r="D85" s="124"/>
      <c r="E85" s="200">
        <v>18</v>
      </c>
      <c r="F85" s="128">
        <f t="shared" si="29"/>
        <v>0.5</v>
      </c>
      <c r="G85" s="200"/>
      <c r="H85" s="407"/>
      <c r="I85" s="127" t="s">
        <v>89</v>
      </c>
      <c r="J85" s="408"/>
      <c r="K85" s="250"/>
      <c r="L85" s="138">
        <f t="shared" si="30"/>
        <v>2</v>
      </c>
      <c r="M85" s="215">
        <f t="shared" si="31"/>
        <v>0</v>
      </c>
      <c r="N85" s="215">
        <f t="shared" si="31"/>
        <v>0</v>
      </c>
      <c r="O85" s="215">
        <f t="shared" si="31"/>
        <v>0</v>
      </c>
      <c r="P85" s="216">
        <f t="shared" si="31"/>
        <v>2</v>
      </c>
      <c r="Q85" s="138">
        <f>E85-L85</f>
        <v>16</v>
      </c>
      <c r="R85" s="141">
        <f t="shared" si="33"/>
        <v>0.8888888888888888</v>
      </c>
      <c r="S85" s="106"/>
      <c r="T85" s="142"/>
      <c r="U85" s="143"/>
      <c r="V85" s="144"/>
      <c r="W85" s="145"/>
      <c r="X85" s="142"/>
      <c r="Y85" s="143"/>
      <c r="Z85" s="144"/>
      <c r="AA85" s="145">
        <v>2</v>
      </c>
      <c r="AB85" s="107"/>
      <c r="AC85" s="150"/>
      <c r="AD85" s="151"/>
      <c r="AE85" s="151"/>
      <c r="AF85" s="152"/>
      <c r="AG85" s="150"/>
      <c r="AH85" s="151"/>
      <c r="AI85" s="151"/>
      <c r="AJ85" s="152"/>
      <c r="AK85" s="107"/>
      <c r="AL85" s="138"/>
      <c r="AM85" s="139"/>
      <c r="AN85" s="139"/>
      <c r="AO85" s="140"/>
      <c r="AP85" s="146"/>
      <c r="AQ85" s="139"/>
      <c r="AR85" s="139"/>
      <c r="AS85" s="152"/>
      <c r="AT85" s="85"/>
      <c r="AU85" s="271"/>
      <c r="AV85" s="271"/>
      <c r="AW85" s="271"/>
      <c r="AX85" s="271"/>
      <c r="AY85" s="271"/>
      <c r="AZ85" s="271"/>
      <c r="BA85" s="271"/>
      <c r="BB85" s="271"/>
    </row>
    <row r="86" spans="1:68" ht="60.75">
      <c r="A86" s="312">
        <v>3</v>
      </c>
      <c r="B86" s="472" t="s">
        <v>145</v>
      </c>
      <c r="C86" s="358" t="s">
        <v>49</v>
      </c>
      <c r="D86" s="124"/>
      <c r="E86" s="200">
        <v>135</v>
      </c>
      <c r="F86" s="128">
        <f t="shared" si="29"/>
        <v>3.75</v>
      </c>
      <c r="G86" s="200"/>
      <c r="H86" s="407"/>
      <c r="I86" s="407"/>
      <c r="J86" s="408"/>
      <c r="K86" s="250"/>
      <c r="L86" s="138">
        <f t="shared" si="30"/>
        <v>0</v>
      </c>
      <c r="M86" s="215">
        <f t="shared" si="31"/>
        <v>0</v>
      </c>
      <c r="N86" s="215">
        <f t="shared" si="31"/>
        <v>0</v>
      </c>
      <c r="O86" s="215">
        <f t="shared" si="31"/>
        <v>0</v>
      </c>
      <c r="P86" s="216">
        <f t="shared" si="31"/>
        <v>0</v>
      </c>
      <c r="Q86" s="138">
        <f>E86-L86</f>
        <v>135</v>
      </c>
      <c r="R86" s="141">
        <f t="shared" si="33"/>
        <v>1</v>
      </c>
      <c r="S86" s="106"/>
      <c r="T86" s="142"/>
      <c r="U86" s="143"/>
      <c r="V86" s="144"/>
      <c r="W86" s="145"/>
      <c r="X86" s="142"/>
      <c r="Y86" s="143"/>
      <c r="Z86" s="144"/>
      <c r="AA86" s="145"/>
      <c r="AB86" s="107"/>
      <c r="AC86" s="150"/>
      <c r="AD86" s="151"/>
      <c r="AE86" s="151"/>
      <c r="AF86" s="152"/>
      <c r="AG86" s="150"/>
      <c r="AH86" s="151"/>
      <c r="AI86" s="151"/>
      <c r="AJ86" s="152"/>
      <c r="AK86" s="107"/>
      <c r="AL86" s="138"/>
      <c r="AM86" s="139"/>
      <c r="AN86" s="139"/>
      <c r="AO86" s="140"/>
      <c r="AP86" s="146"/>
      <c r="AQ86" s="139"/>
      <c r="AR86" s="139"/>
      <c r="AS86" s="152"/>
      <c r="AT86" s="85"/>
      <c r="AU86" s="271"/>
      <c r="AV86" s="271"/>
      <c r="AW86" s="271"/>
      <c r="AX86" s="271"/>
      <c r="AY86" s="271"/>
      <c r="AZ86" s="271"/>
      <c r="BA86" s="271"/>
      <c r="BB86" s="271"/>
      <c r="BP86" s="137">
        <v>72</v>
      </c>
    </row>
    <row r="87" spans="1:68" ht="60.75">
      <c r="A87" s="305">
        <v>4</v>
      </c>
      <c r="B87" s="444" t="s">
        <v>97</v>
      </c>
      <c r="C87" s="351" t="s">
        <v>49</v>
      </c>
      <c r="D87" s="124"/>
      <c r="E87" s="137">
        <v>72</v>
      </c>
      <c r="F87" s="128">
        <f t="shared" si="29"/>
        <v>2</v>
      </c>
      <c r="G87" s="137">
        <v>6</v>
      </c>
      <c r="H87" s="127">
        <v>7</v>
      </c>
      <c r="I87" s="127"/>
      <c r="J87" s="112"/>
      <c r="K87" s="250"/>
      <c r="L87" s="138">
        <f t="shared" si="30"/>
        <v>14</v>
      </c>
      <c r="M87" s="215">
        <f t="shared" si="31"/>
        <v>8</v>
      </c>
      <c r="N87" s="215">
        <f t="shared" si="31"/>
        <v>0</v>
      </c>
      <c r="O87" s="215">
        <f t="shared" si="31"/>
        <v>4</v>
      </c>
      <c r="P87" s="216">
        <f t="shared" si="31"/>
        <v>2</v>
      </c>
      <c r="Q87" s="138">
        <f t="shared" si="32"/>
        <v>58</v>
      </c>
      <c r="R87" s="141">
        <f t="shared" si="33"/>
        <v>0.8055555555555556</v>
      </c>
      <c r="S87" s="106"/>
      <c r="T87" s="142"/>
      <c r="U87" s="143"/>
      <c r="V87" s="144"/>
      <c r="W87" s="145"/>
      <c r="X87" s="142"/>
      <c r="Y87" s="143"/>
      <c r="Z87" s="144"/>
      <c r="AA87" s="145"/>
      <c r="AB87" s="107"/>
      <c r="AC87" s="138">
        <v>8</v>
      </c>
      <c r="AD87" s="139"/>
      <c r="AE87" s="139">
        <v>4</v>
      </c>
      <c r="AF87" s="140">
        <v>2</v>
      </c>
      <c r="AG87" s="138"/>
      <c r="AH87" s="139"/>
      <c r="AI87" s="139"/>
      <c r="AJ87" s="140"/>
      <c r="AK87" s="107"/>
      <c r="AL87" s="138"/>
      <c r="AM87" s="139"/>
      <c r="AN87" s="139"/>
      <c r="AO87" s="140"/>
      <c r="AP87" s="146"/>
      <c r="AQ87" s="139"/>
      <c r="AR87" s="139"/>
      <c r="AS87" s="140"/>
      <c r="AT87" s="85"/>
      <c r="AU87" s="271"/>
      <c r="AV87" s="271"/>
      <c r="AW87" s="271"/>
      <c r="AX87" s="271"/>
      <c r="AY87" s="271"/>
      <c r="AZ87" s="271"/>
      <c r="BA87" s="271"/>
      <c r="BB87" s="271"/>
      <c r="BP87" s="137">
        <v>18</v>
      </c>
    </row>
    <row r="88" spans="1:68" ht="61.5">
      <c r="A88" s="312">
        <v>5</v>
      </c>
      <c r="B88" s="473" t="s">
        <v>132</v>
      </c>
      <c r="C88" s="351" t="s">
        <v>49</v>
      </c>
      <c r="D88" s="124"/>
      <c r="E88" s="137">
        <v>18</v>
      </c>
      <c r="F88" s="128">
        <f t="shared" si="29"/>
        <v>0.5</v>
      </c>
      <c r="G88" s="137">
        <v>6</v>
      </c>
      <c r="H88" s="127">
        <v>7</v>
      </c>
      <c r="I88" s="127" t="s">
        <v>89</v>
      </c>
      <c r="J88" s="112"/>
      <c r="K88" s="250"/>
      <c r="L88" s="138">
        <f t="shared" si="30"/>
        <v>2</v>
      </c>
      <c r="M88" s="215">
        <f t="shared" si="31"/>
        <v>0</v>
      </c>
      <c r="N88" s="215">
        <f t="shared" si="31"/>
        <v>0</v>
      </c>
      <c r="O88" s="215">
        <f t="shared" si="31"/>
        <v>0</v>
      </c>
      <c r="P88" s="216">
        <f t="shared" si="31"/>
        <v>2</v>
      </c>
      <c r="Q88" s="138">
        <f>E88-L88</f>
        <v>16</v>
      </c>
      <c r="R88" s="141">
        <f t="shared" si="33"/>
        <v>0.8888888888888888</v>
      </c>
      <c r="S88" s="106"/>
      <c r="T88" s="142"/>
      <c r="U88" s="143"/>
      <c r="V88" s="144"/>
      <c r="W88" s="145"/>
      <c r="X88" s="142"/>
      <c r="Y88" s="143"/>
      <c r="Z88" s="144"/>
      <c r="AA88" s="145"/>
      <c r="AB88" s="107"/>
      <c r="AC88" s="138"/>
      <c r="AD88" s="139"/>
      <c r="AE88" s="139"/>
      <c r="AF88" s="140">
        <v>2</v>
      </c>
      <c r="AG88" s="138"/>
      <c r="AH88" s="139"/>
      <c r="AI88" s="139"/>
      <c r="AJ88" s="140"/>
      <c r="AK88" s="107"/>
      <c r="AL88" s="138"/>
      <c r="AM88" s="139"/>
      <c r="AN88" s="139"/>
      <c r="AO88" s="140"/>
      <c r="AP88" s="146"/>
      <c r="AQ88" s="139"/>
      <c r="AR88" s="139"/>
      <c r="AS88" s="140"/>
      <c r="AT88" s="85"/>
      <c r="AU88" s="271"/>
      <c r="AV88" s="271"/>
      <c r="AW88" s="271"/>
      <c r="AX88" s="271"/>
      <c r="AY88" s="271"/>
      <c r="AZ88" s="271"/>
      <c r="BA88" s="271"/>
      <c r="BB88" s="271"/>
      <c r="BP88" s="137">
        <v>162</v>
      </c>
    </row>
    <row r="89" spans="1:68" ht="60.75">
      <c r="A89" s="312">
        <v>6</v>
      </c>
      <c r="B89" s="444" t="s">
        <v>144</v>
      </c>
      <c r="C89" s="351" t="s">
        <v>49</v>
      </c>
      <c r="D89" s="124"/>
      <c r="E89" s="137">
        <v>162</v>
      </c>
      <c r="F89" s="128">
        <f t="shared" si="29"/>
        <v>4.5</v>
      </c>
      <c r="G89" s="137">
        <v>6</v>
      </c>
      <c r="H89" s="127">
        <v>7</v>
      </c>
      <c r="I89" s="127"/>
      <c r="J89" s="112"/>
      <c r="K89" s="250"/>
      <c r="L89" s="138">
        <f t="shared" si="30"/>
        <v>0</v>
      </c>
      <c r="M89" s="215">
        <f t="shared" si="31"/>
        <v>0</v>
      </c>
      <c r="N89" s="215">
        <f t="shared" si="31"/>
        <v>0</v>
      </c>
      <c r="O89" s="215">
        <f t="shared" si="31"/>
        <v>0</v>
      </c>
      <c r="P89" s="216">
        <f t="shared" si="31"/>
        <v>0</v>
      </c>
      <c r="Q89" s="138">
        <f>E89-L89</f>
        <v>162</v>
      </c>
      <c r="R89" s="141">
        <f t="shared" si="33"/>
        <v>1</v>
      </c>
      <c r="S89" s="106"/>
      <c r="T89" s="142"/>
      <c r="U89" s="143"/>
      <c r="V89" s="144"/>
      <c r="W89" s="145"/>
      <c r="X89" s="142"/>
      <c r="Y89" s="143"/>
      <c r="Z89" s="144"/>
      <c r="AA89" s="145"/>
      <c r="AB89" s="107"/>
      <c r="AC89" s="138"/>
      <c r="AD89" s="139"/>
      <c r="AE89" s="139"/>
      <c r="AF89" s="140"/>
      <c r="AG89" s="138"/>
      <c r="AH89" s="139"/>
      <c r="AI89" s="139"/>
      <c r="AJ89" s="140"/>
      <c r="AK89" s="107"/>
      <c r="AL89" s="138"/>
      <c r="AM89" s="139"/>
      <c r="AN89" s="139"/>
      <c r="AO89" s="140"/>
      <c r="AP89" s="146"/>
      <c r="AQ89" s="139"/>
      <c r="AR89" s="139"/>
      <c r="AS89" s="140"/>
      <c r="AT89" s="85"/>
      <c r="AU89" s="271"/>
      <c r="AV89" s="271"/>
      <c r="AW89" s="271"/>
      <c r="AX89" s="271"/>
      <c r="AY89" s="271"/>
      <c r="AZ89" s="271"/>
      <c r="BA89" s="271"/>
      <c r="BB89" s="271"/>
      <c r="BP89" s="88">
        <f>SUM(BP86:BP88)</f>
        <v>252</v>
      </c>
    </row>
    <row r="90" spans="1:54" ht="81">
      <c r="A90" s="305">
        <v>7</v>
      </c>
      <c r="B90" s="474" t="s">
        <v>98</v>
      </c>
      <c r="C90" s="351" t="s">
        <v>49</v>
      </c>
      <c r="D90" s="124"/>
      <c r="E90" s="137">
        <v>90</v>
      </c>
      <c r="F90" s="128">
        <f t="shared" si="29"/>
        <v>2.5</v>
      </c>
      <c r="G90" s="137">
        <v>6</v>
      </c>
      <c r="H90" s="127">
        <v>5</v>
      </c>
      <c r="I90" s="127"/>
      <c r="J90" s="112"/>
      <c r="K90" s="250"/>
      <c r="L90" s="138">
        <f t="shared" si="30"/>
        <v>14</v>
      </c>
      <c r="M90" s="215">
        <f t="shared" si="31"/>
        <v>8</v>
      </c>
      <c r="N90" s="215">
        <f t="shared" si="31"/>
        <v>0</v>
      </c>
      <c r="O90" s="215">
        <f t="shared" si="31"/>
        <v>4</v>
      </c>
      <c r="P90" s="216">
        <f t="shared" si="31"/>
        <v>2</v>
      </c>
      <c r="Q90" s="138">
        <f>E90-L90</f>
        <v>76</v>
      </c>
      <c r="R90" s="141">
        <f t="shared" si="33"/>
        <v>0.8444444444444444</v>
      </c>
      <c r="S90" s="106"/>
      <c r="T90" s="142"/>
      <c r="U90" s="143"/>
      <c r="V90" s="144"/>
      <c r="W90" s="145"/>
      <c r="X90" s="142"/>
      <c r="Y90" s="143"/>
      <c r="Z90" s="144"/>
      <c r="AA90" s="145"/>
      <c r="AB90" s="107"/>
      <c r="AC90" s="138"/>
      <c r="AD90" s="139"/>
      <c r="AE90" s="139"/>
      <c r="AF90" s="140"/>
      <c r="AG90" s="138"/>
      <c r="AH90" s="139"/>
      <c r="AI90" s="139"/>
      <c r="AJ90" s="140"/>
      <c r="AK90" s="107"/>
      <c r="AL90" s="142">
        <v>8</v>
      </c>
      <c r="AM90" s="143"/>
      <c r="AN90" s="144">
        <v>4</v>
      </c>
      <c r="AO90" s="145">
        <v>2</v>
      </c>
      <c r="AP90" s="143"/>
      <c r="AQ90" s="143"/>
      <c r="AR90" s="144"/>
      <c r="AS90" s="140"/>
      <c r="AT90" s="85"/>
      <c r="AU90" s="271"/>
      <c r="AV90" s="271"/>
      <c r="AW90" s="271"/>
      <c r="AX90" s="271"/>
      <c r="AY90" s="271"/>
      <c r="AZ90" s="271"/>
      <c r="BA90" s="271"/>
      <c r="BB90" s="271"/>
    </row>
    <row r="91" spans="1:54" ht="81">
      <c r="A91" s="312">
        <v>8</v>
      </c>
      <c r="B91" s="474" t="s">
        <v>143</v>
      </c>
      <c r="C91" s="351" t="s">
        <v>49</v>
      </c>
      <c r="D91" s="124"/>
      <c r="E91" s="137">
        <v>108</v>
      </c>
      <c r="F91" s="128">
        <f t="shared" si="29"/>
        <v>3</v>
      </c>
      <c r="G91" s="137">
        <v>6</v>
      </c>
      <c r="H91" s="127">
        <v>5</v>
      </c>
      <c r="I91" s="127"/>
      <c r="J91" s="112"/>
      <c r="K91" s="250"/>
      <c r="L91" s="138">
        <f aca="true" t="shared" si="34" ref="L91:L98">SUM(M91:P91)</f>
        <v>0</v>
      </c>
      <c r="M91" s="215">
        <f aca="true" t="shared" si="35" ref="M91:M97">(T91+X91+AC91+AG91+AL91+AP91)</f>
        <v>0</v>
      </c>
      <c r="N91" s="215">
        <f aca="true" t="shared" si="36" ref="N91:N97">(U91+Y91+AD91+AH91+AM91+AQ91)</f>
        <v>0</v>
      </c>
      <c r="O91" s="215">
        <f aca="true" t="shared" si="37" ref="O91:O97">(V91+Z91+AE91+AI91+AN91+AR91)</f>
        <v>0</v>
      </c>
      <c r="P91" s="216">
        <f aca="true" t="shared" si="38" ref="P91:P97">(W91+AA91+AF91+AJ91+AO91+AS91)</f>
        <v>0</v>
      </c>
      <c r="Q91" s="138">
        <f t="shared" si="32"/>
        <v>108</v>
      </c>
      <c r="R91" s="141">
        <f t="shared" si="33"/>
        <v>1</v>
      </c>
      <c r="S91" s="106"/>
      <c r="T91" s="138"/>
      <c r="U91" s="146"/>
      <c r="V91" s="139"/>
      <c r="W91" s="140"/>
      <c r="X91" s="138"/>
      <c r="Y91" s="146"/>
      <c r="Z91" s="139"/>
      <c r="AA91" s="140"/>
      <c r="AB91" s="270"/>
      <c r="AC91" s="138"/>
      <c r="AD91" s="139"/>
      <c r="AE91" s="139"/>
      <c r="AF91" s="140"/>
      <c r="AG91" s="138"/>
      <c r="AH91" s="139"/>
      <c r="AI91" s="139"/>
      <c r="AJ91" s="140"/>
      <c r="AK91" s="270"/>
      <c r="AL91" s="138"/>
      <c r="AM91" s="146"/>
      <c r="AN91" s="139"/>
      <c r="AO91" s="140"/>
      <c r="AP91" s="146"/>
      <c r="AQ91" s="146"/>
      <c r="AR91" s="139"/>
      <c r="AS91" s="140"/>
      <c r="AT91" s="85"/>
      <c r="AU91" s="271"/>
      <c r="AV91" s="271"/>
      <c r="AW91" s="271"/>
      <c r="AX91" s="271"/>
      <c r="AY91" s="271"/>
      <c r="AZ91" s="271"/>
      <c r="BA91" s="271"/>
      <c r="BB91" s="271"/>
    </row>
    <row r="92" spans="1:54" ht="60.75">
      <c r="A92" s="312">
        <v>9</v>
      </c>
      <c r="B92" s="444" t="s">
        <v>76</v>
      </c>
      <c r="C92" s="351" t="s">
        <v>49</v>
      </c>
      <c r="D92" s="124"/>
      <c r="E92" s="137">
        <v>72</v>
      </c>
      <c r="F92" s="128">
        <f t="shared" si="29"/>
        <v>2</v>
      </c>
      <c r="G92" s="137">
        <v>6</v>
      </c>
      <c r="H92" s="127"/>
      <c r="I92" s="127"/>
      <c r="J92" s="112"/>
      <c r="K92" s="250"/>
      <c r="L92" s="138">
        <f t="shared" si="34"/>
        <v>14</v>
      </c>
      <c r="M92" s="215">
        <f t="shared" si="35"/>
        <v>8</v>
      </c>
      <c r="N92" s="215">
        <f t="shared" si="36"/>
        <v>0</v>
      </c>
      <c r="O92" s="215">
        <f t="shared" si="37"/>
        <v>4</v>
      </c>
      <c r="P92" s="216">
        <f t="shared" si="38"/>
        <v>2</v>
      </c>
      <c r="Q92" s="138">
        <f t="shared" si="32"/>
        <v>58</v>
      </c>
      <c r="R92" s="141">
        <f t="shared" si="33"/>
        <v>0.8055555555555556</v>
      </c>
      <c r="S92" s="106"/>
      <c r="T92" s="138"/>
      <c r="U92" s="146"/>
      <c r="V92" s="139"/>
      <c r="W92" s="140"/>
      <c r="X92" s="138"/>
      <c r="Y92" s="146"/>
      <c r="Z92" s="139"/>
      <c r="AA92" s="140"/>
      <c r="AB92" s="107"/>
      <c r="AC92" s="138"/>
      <c r="AD92" s="139"/>
      <c r="AE92" s="139"/>
      <c r="AF92" s="140"/>
      <c r="AG92" s="138"/>
      <c r="AH92" s="139"/>
      <c r="AI92" s="139"/>
      <c r="AJ92" s="140"/>
      <c r="AK92" s="107"/>
      <c r="AL92" s="138">
        <v>8</v>
      </c>
      <c r="AM92" s="146"/>
      <c r="AN92" s="139">
        <v>4</v>
      </c>
      <c r="AO92" s="140">
        <v>2</v>
      </c>
      <c r="AP92" s="146"/>
      <c r="AQ92" s="146"/>
      <c r="AR92" s="139"/>
      <c r="AS92" s="140"/>
      <c r="AT92" s="85"/>
      <c r="AU92" s="271"/>
      <c r="AV92" s="271"/>
      <c r="AW92" s="271"/>
      <c r="AX92" s="271"/>
      <c r="AY92" s="271"/>
      <c r="AZ92" s="271"/>
      <c r="BA92" s="271"/>
      <c r="BB92" s="271"/>
    </row>
    <row r="93" spans="1:54" ht="60.75">
      <c r="A93" s="305">
        <v>10</v>
      </c>
      <c r="B93" s="444" t="s">
        <v>142</v>
      </c>
      <c r="C93" s="351" t="s">
        <v>49</v>
      </c>
      <c r="D93" s="124"/>
      <c r="E93" s="137">
        <v>135</v>
      </c>
      <c r="F93" s="128">
        <f t="shared" si="29"/>
        <v>3.75</v>
      </c>
      <c r="G93" s="137">
        <v>7</v>
      </c>
      <c r="H93" s="127"/>
      <c r="I93" s="127"/>
      <c r="J93" s="112"/>
      <c r="K93" s="250"/>
      <c r="L93" s="138">
        <f t="shared" si="34"/>
        <v>0</v>
      </c>
      <c r="M93" s="215">
        <f t="shared" si="35"/>
        <v>0</v>
      </c>
      <c r="N93" s="215">
        <f t="shared" si="36"/>
        <v>0</v>
      </c>
      <c r="O93" s="215">
        <f t="shared" si="37"/>
        <v>0</v>
      </c>
      <c r="P93" s="216">
        <f t="shared" si="38"/>
        <v>0</v>
      </c>
      <c r="Q93" s="138">
        <f>E93-L93</f>
        <v>135</v>
      </c>
      <c r="R93" s="141">
        <f t="shared" si="33"/>
        <v>1</v>
      </c>
      <c r="S93" s="106"/>
      <c r="T93" s="138"/>
      <c r="U93" s="146"/>
      <c r="V93" s="139"/>
      <c r="W93" s="140"/>
      <c r="X93" s="138"/>
      <c r="Y93" s="146"/>
      <c r="Z93" s="139"/>
      <c r="AA93" s="140"/>
      <c r="AB93" s="107"/>
      <c r="AC93" s="138"/>
      <c r="AD93" s="139"/>
      <c r="AE93" s="139"/>
      <c r="AF93" s="140"/>
      <c r="AG93" s="138"/>
      <c r="AH93" s="139"/>
      <c r="AI93" s="139"/>
      <c r="AJ93" s="140"/>
      <c r="AK93" s="107"/>
      <c r="AL93" s="138"/>
      <c r="AM93" s="146"/>
      <c r="AN93" s="139"/>
      <c r="AO93" s="140"/>
      <c r="AP93" s="146"/>
      <c r="AQ93" s="146"/>
      <c r="AR93" s="139"/>
      <c r="AS93" s="140"/>
      <c r="AT93" s="85"/>
      <c r="AU93" s="271"/>
      <c r="AV93" s="271"/>
      <c r="AW93" s="271"/>
      <c r="AX93" s="271"/>
      <c r="AY93" s="271"/>
      <c r="AZ93" s="271"/>
      <c r="BA93" s="271"/>
      <c r="BB93" s="271"/>
    </row>
    <row r="94" spans="1:54" ht="40.5">
      <c r="A94" s="312">
        <v>11</v>
      </c>
      <c r="B94" s="474" t="s">
        <v>99</v>
      </c>
      <c r="C94" s="351" t="s">
        <v>49</v>
      </c>
      <c r="D94" s="124"/>
      <c r="E94" s="137">
        <v>90</v>
      </c>
      <c r="F94" s="128">
        <f t="shared" si="29"/>
        <v>2.5</v>
      </c>
      <c r="G94" s="137">
        <v>7</v>
      </c>
      <c r="H94" s="127">
        <v>8</v>
      </c>
      <c r="I94" s="127"/>
      <c r="J94" s="112"/>
      <c r="K94" s="250"/>
      <c r="L94" s="138">
        <f t="shared" si="34"/>
        <v>14</v>
      </c>
      <c r="M94" s="215">
        <f t="shared" si="35"/>
        <v>8</v>
      </c>
      <c r="N94" s="215">
        <f t="shared" si="36"/>
        <v>0</v>
      </c>
      <c r="O94" s="215">
        <f t="shared" si="37"/>
        <v>4</v>
      </c>
      <c r="P94" s="216">
        <f t="shared" si="38"/>
        <v>2</v>
      </c>
      <c r="Q94" s="138">
        <f t="shared" si="32"/>
        <v>76</v>
      </c>
      <c r="R94" s="141">
        <f t="shared" si="33"/>
        <v>0.8444444444444444</v>
      </c>
      <c r="S94" s="106"/>
      <c r="T94" s="138"/>
      <c r="U94" s="146"/>
      <c r="V94" s="139"/>
      <c r="W94" s="140"/>
      <c r="X94" s="138"/>
      <c r="Y94" s="146"/>
      <c r="Z94" s="139"/>
      <c r="AA94" s="140"/>
      <c r="AB94" s="107"/>
      <c r="AC94" s="138"/>
      <c r="AD94" s="139"/>
      <c r="AE94" s="139"/>
      <c r="AF94" s="140"/>
      <c r="AG94" s="138"/>
      <c r="AH94" s="139"/>
      <c r="AI94" s="139"/>
      <c r="AJ94" s="140"/>
      <c r="AK94" s="107"/>
      <c r="AL94" s="138">
        <v>8</v>
      </c>
      <c r="AM94" s="146"/>
      <c r="AN94" s="139">
        <v>4</v>
      </c>
      <c r="AO94" s="140">
        <v>2</v>
      </c>
      <c r="AP94" s="146"/>
      <c r="AQ94" s="146"/>
      <c r="AR94" s="139"/>
      <c r="AS94" s="140"/>
      <c r="AT94" s="85"/>
      <c r="AU94" s="271"/>
      <c r="AV94" s="271"/>
      <c r="AW94" s="271"/>
      <c r="AX94" s="271"/>
      <c r="AY94" s="271"/>
      <c r="AZ94" s="271"/>
      <c r="BA94" s="271"/>
      <c r="BB94" s="271"/>
    </row>
    <row r="95" spans="1:54" ht="41.25">
      <c r="A95" s="312">
        <v>12</v>
      </c>
      <c r="B95" s="475" t="s">
        <v>169</v>
      </c>
      <c r="C95" s="351" t="s">
        <v>49</v>
      </c>
      <c r="D95" s="124"/>
      <c r="E95" s="137">
        <v>18</v>
      </c>
      <c r="F95" s="128">
        <f t="shared" si="29"/>
        <v>0.5</v>
      </c>
      <c r="G95" s="137">
        <v>7</v>
      </c>
      <c r="H95" s="127">
        <v>8</v>
      </c>
      <c r="I95" s="127" t="s">
        <v>89</v>
      </c>
      <c r="J95" s="112"/>
      <c r="K95" s="250"/>
      <c r="L95" s="138">
        <f t="shared" si="34"/>
        <v>0</v>
      </c>
      <c r="M95" s="215">
        <f t="shared" si="35"/>
        <v>0</v>
      </c>
      <c r="N95" s="215">
        <f t="shared" si="36"/>
        <v>0</v>
      </c>
      <c r="O95" s="215">
        <f t="shared" si="37"/>
        <v>0</v>
      </c>
      <c r="P95" s="216">
        <f t="shared" si="38"/>
        <v>0</v>
      </c>
      <c r="Q95" s="138">
        <f t="shared" si="32"/>
        <v>18</v>
      </c>
      <c r="R95" s="141">
        <f t="shared" si="33"/>
        <v>1</v>
      </c>
      <c r="S95" s="106"/>
      <c r="T95" s="138"/>
      <c r="U95" s="146"/>
      <c r="V95" s="139"/>
      <c r="W95" s="140"/>
      <c r="X95" s="138"/>
      <c r="Y95" s="146"/>
      <c r="Z95" s="139"/>
      <c r="AA95" s="140"/>
      <c r="AB95" s="107"/>
      <c r="AC95" s="138"/>
      <c r="AD95" s="139"/>
      <c r="AE95" s="139"/>
      <c r="AF95" s="140"/>
      <c r="AG95" s="138"/>
      <c r="AH95" s="139"/>
      <c r="AI95" s="139"/>
      <c r="AJ95" s="140"/>
      <c r="AK95" s="107"/>
      <c r="AL95" s="138"/>
      <c r="AM95" s="146"/>
      <c r="AN95" s="139"/>
      <c r="AO95" s="140"/>
      <c r="AP95" s="146"/>
      <c r="AQ95" s="146"/>
      <c r="AR95" s="139"/>
      <c r="AS95" s="140"/>
      <c r="AT95" s="85"/>
      <c r="AU95" s="271"/>
      <c r="AV95" s="271"/>
      <c r="AW95" s="271"/>
      <c r="AX95" s="271"/>
      <c r="AY95" s="271"/>
      <c r="AZ95" s="271"/>
      <c r="BA95" s="271"/>
      <c r="BB95" s="271"/>
    </row>
    <row r="96" spans="1:54" ht="40.5">
      <c r="A96" s="305">
        <v>13</v>
      </c>
      <c r="B96" s="474" t="s">
        <v>141</v>
      </c>
      <c r="C96" s="351" t="s">
        <v>49</v>
      </c>
      <c r="D96" s="124"/>
      <c r="E96" s="137">
        <v>135</v>
      </c>
      <c r="F96" s="128">
        <f t="shared" si="29"/>
        <v>3.75</v>
      </c>
      <c r="G96" s="137">
        <v>7</v>
      </c>
      <c r="H96" s="127">
        <v>8</v>
      </c>
      <c r="I96" s="127"/>
      <c r="J96" s="112"/>
      <c r="K96" s="250"/>
      <c r="L96" s="138">
        <f t="shared" si="34"/>
        <v>0</v>
      </c>
      <c r="M96" s="215">
        <f t="shared" si="35"/>
        <v>0</v>
      </c>
      <c r="N96" s="215">
        <f t="shared" si="36"/>
        <v>0</v>
      </c>
      <c r="O96" s="215">
        <f t="shared" si="37"/>
        <v>0</v>
      </c>
      <c r="P96" s="216">
        <f t="shared" si="38"/>
        <v>0</v>
      </c>
      <c r="Q96" s="138">
        <f>E96-L96</f>
        <v>135</v>
      </c>
      <c r="R96" s="141">
        <f t="shared" si="33"/>
        <v>1</v>
      </c>
      <c r="S96" s="106"/>
      <c r="T96" s="138"/>
      <c r="U96" s="146"/>
      <c r="V96" s="139"/>
      <c r="W96" s="140"/>
      <c r="X96" s="138"/>
      <c r="Y96" s="146"/>
      <c r="Z96" s="139"/>
      <c r="AA96" s="140"/>
      <c r="AB96" s="107"/>
      <c r="AC96" s="138"/>
      <c r="AD96" s="139"/>
      <c r="AE96" s="139"/>
      <c r="AF96" s="140"/>
      <c r="AG96" s="138"/>
      <c r="AH96" s="139"/>
      <c r="AI96" s="139"/>
      <c r="AJ96" s="140"/>
      <c r="AK96" s="107"/>
      <c r="AL96" s="138"/>
      <c r="AM96" s="146"/>
      <c r="AN96" s="139"/>
      <c r="AO96" s="140"/>
      <c r="AP96" s="146"/>
      <c r="AQ96" s="146"/>
      <c r="AR96" s="139"/>
      <c r="AS96" s="140"/>
      <c r="AT96" s="85"/>
      <c r="AU96" s="271"/>
      <c r="AV96" s="271"/>
      <c r="AW96" s="271"/>
      <c r="AX96" s="271"/>
      <c r="AY96" s="271"/>
      <c r="AZ96" s="271"/>
      <c r="BA96" s="271"/>
      <c r="BB96" s="271"/>
    </row>
    <row r="97" spans="1:54" ht="40.5">
      <c r="A97" s="312">
        <v>14</v>
      </c>
      <c r="B97" s="444" t="s">
        <v>77</v>
      </c>
      <c r="C97" s="351" t="s">
        <v>49</v>
      </c>
      <c r="D97" s="124"/>
      <c r="E97" s="137">
        <v>108</v>
      </c>
      <c r="F97" s="128">
        <f t="shared" si="29"/>
        <v>3</v>
      </c>
      <c r="G97" s="137">
        <v>5</v>
      </c>
      <c r="H97" s="127"/>
      <c r="I97" s="127"/>
      <c r="J97" s="112"/>
      <c r="K97" s="250"/>
      <c r="L97" s="138">
        <f t="shared" si="34"/>
        <v>14</v>
      </c>
      <c r="M97" s="215">
        <f t="shared" si="35"/>
        <v>8</v>
      </c>
      <c r="N97" s="215">
        <f t="shared" si="36"/>
        <v>0</v>
      </c>
      <c r="O97" s="215">
        <f t="shared" si="37"/>
        <v>4</v>
      </c>
      <c r="P97" s="216">
        <f t="shared" si="38"/>
        <v>2</v>
      </c>
      <c r="Q97" s="138">
        <f>E97-L97</f>
        <v>94</v>
      </c>
      <c r="R97" s="141">
        <f t="shared" si="33"/>
        <v>0.8703703703703703</v>
      </c>
      <c r="S97" s="106"/>
      <c r="T97" s="138"/>
      <c r="U97" s="146"/>
      <c r="V97" s="139"/>
      <c r="W97" s="140"/>
      <c r="X97" s="138"/>
      <c r="Y97" s="146"/>
      <c r="Z97" s="139"/>
      <c r="AA97" s="140"/>
      <c r="AB97" s="270"/>
      <c r="AC97" s="138">
        <v>8</v>
      </c>
      <c r="AD97" s="139"/>
      <c r="AE97" s="139">
        <v>4</v>
      </c>
      <c r="AF97" s="140">
        <v>2</v>
      </c>
      <c r="AG97" s="138"/>
      <c r="AH97" s="139"/>
      <c r="AI97" s="139"/>
      <c r="AJ97" s="140"/>
      <c r="AK97" s="270"/>
      <c r="AL97" s="138"/>
      <c r="AM97" s="139"/>
      <c r="AN97" s="139"/>
      <c r="AO97" s="140"/>
      <c r="AP97" s="146"/>
      <c r="AQ97" s="146"/>
      <c r="AR97" s="139"/>
      <c r="AS97" s="140"/>
      <c r="AT97" s="85"/>
      <c r="AU97" s="271"/>
      <c r="AV97" s="271"/>
      <c r="AW97" s="271"/>
      <c r="AX97" s="271"/>
      <c r="AY97" s="271"/>
      <c r="AZ97" s="271"/>
      <c r="BA97" s="271"/>
      <c r="BB97" s="271"/>
    </row>
    <row r="98" spans="1:54" ht="81">
      <c r="A98" s="312">
        <v>15</v>
      </c>
      <c r="B98" s="444" t="s">
        <v>78</v>
      </c>
      <c r="C98" s="351" t="s">
        <v>49</v>
      </c>
      <c r="D98" s="124"/>
      <c r="E98" s="137">
        <v>90</v>
      </c>
      <c r="F98" s="128">
        <f t="shared" si="29"/>
        <v>2.5</v>
      </c>
      <c r="G98" s="137">
        <v>7</v>
      </c>
      <c r="H98" s="127"/>
      <c r="I98" s="127"/>
      <c r="J98" s="112"/>
      <c r="K98" s="250"/>
      <c r="L98" s="138">
        <f t="shared" si="34"/>
        <v>14</v>
      </c>
      <c r="M98" s="215">
        <f aca="true" t="shared" si="39" ref="M98:P100">(T98+X98+AC98+AG98+AL98+AP98+AU98)</f>
        <v>8</v>
      </c>
      <c r="N98" s="215">
        <f t="shared" si="39"/>
        <v>0</v>
      </c>
      <c r="O98" s="215">
        <f t="shared" si="39"/>
        <v>4</v>
      </c>
      <c r="P98" s="216">
        <f t="shared" si="39"/>
        <v>2</v>
      </c>
      <c r="Q98" s="138">
        <f aca="true" t="shared" si="40" ref="Q98:Q108">E98-L98</f>
        <v>76</v>
      </c>
      <c r="R98" s="141">
        <f aca="true" t="shared" si="41" ref="R98:R108">Q98/E98</f>
        <v>0.8444444444444444</v>
      </c>
      <c r="S98" s="106"/>
      <c r="T98" s="138"/>
      <c r="U98" s="146"/>
      <c r="V98" s="139"/>
      <c r="W98" s="140"/>
      <c r="X98" s="138"/>
      <c r="Y98" s="146"/>
      <c r="Z98" s="139"/>
      <c r="AA98" s="140"/>
      <c r="AB98" s="107"/>
      <c r="AC98" s="138"/>
      <c r="AD98" s="139"/>
      <c r="AE98" s="139"/>
      <c r="AF98" s="140"/>
      <c r="AG98" s="138"/>
      <c r="AH98" s="139"/>
      <c r="AI98" s="139"/>
      <c r="AJ98" s="140"/>
      <c r="AK98" s="107"/>
      <c r="AL98" s="138">
        <v>8</v>
      </c>
      <c r="AM98" s="146"/>
      <c r="AN98" s="139">
        <v>4</v>
      </c>
      <c r="AO98" s="140">
        <v>2</v>
      </c>
      <c r="AP98" s="146"/>
      <c r="AQ98" s="146"/>
      <c r="AR98" s="139"/>
      <c r="AS98" s="140"/>
      <c r="AT98" s="85"/>
      <c r="AU98" s="271"/>
      <c r="AV98" s="271"/>
      <c r="AW98" s="271"/>
      <c r="AX98" s="271"/>
      <c r="AY98" s="271"/>
      <c r="AZ98" s="271"/>
      <c r="BA98" s="271"/>
      <c r="BB98" s="271"/>
    </row>
    <row r="99" spans="1:54" ht="81">
      <c r="A99" s="305">
        <v>16</v>
      </c>
      <c r="B99" s="444" t="s">
        <v>140</v>
      </c>
      <c r="C99" s="351" t="s">
        <v>49</v>
      </c>
      <c r="D99" s="124"/>
      <c r="E99" s="137">
        <v>81</v>
      </c>
      <c r="F99" s="128">
        <f t="shared" si="29"/>
        <v>2.25</v>
      </c>
      <c r="G99" s="137">
        <v>8</v>
      </c>
      <c r="H99" s="127"/>
      <c r="I99" s="127"/>
      <c r="J99" s="112"/>
      <c r="K99" s="250"/>
      <c r="L99" s="138">
        <f>SUM(M99:P99)</f>
        <v>0</v>
      </c>
      <c r="M99" s="215">
        <f t="shared" si="39"/>
        <v>0</v>
      </c>
      <c r="N99" s="215">
        <f t="shared" si="39"/>
        <v>0</v>
      </c>
      <c r="O99" s="215">
        <f t="shared" si="39"/>
        <v>0</v>
      </c>
      <c r="P99" s="216">
        <f t="shared" si="39"/>
        <v>0</v>
      </c>
      <c r="Q99" s="138">
        <f>E99-L99</f>
        <v>81</v>
      </c>
      <c r="R99" s="141">
        <f>Q99/E99</f>
        <v>1</v>
      </c>
      <c r="S99" s="106"/>
      <c r="T99" s="154"/>
      <c r="U99" s="155"/>
      <c r="V99" s="156"/>
      <c r="W99" s="157"/>
      <c r="X99" s="154"/>
      <c r="Y99" s="155"/>
      <c r="Z99" s="156"/>
      <c r="AA99" s="157"/>
      <c r="AB99" s="107"/>
      <c r="AC99" s="138"/>
      <c r="AD99" s="139"/>
      <c r="AE99" s="139"/>
      <c r="AF99" s="140"/>
      <c r="AG99" s="138"/>
      <c r="AH99" s="139"/>
      <c r="AI99" s="139"/>
      <c r="AJ99" s="140"/>
      <c r="AK99" s="107"/>
      <c r="AL99" s="154"/>
      <c r="AM99" s="155"/>
      <c r="AN99" s="156"/>
      <c r="AO99" s="157"/>
      <c r="AP99" s="155"/>
      <c r="AQ99" s="155"/>
      <c r="AR99" s="156"/>
      <c r="AS99" s="157"/>
      <c r="AT99" s="85"/>
      <c r="AU99" s="271"/>
      <c r="AV99" s="271"/>
      <c r="AW99" s="271"/>
      <c r="AX99" s="271"/>
      <c r="AY99" s="271"/>
      <c r="AZ99" s="271"/>
      <c r="BA99" s="271"/>
      <c r="BB99" s="271"/>
    </row>
    <row r="100" spans="1:54" ht="102">
      <c r="A100" s="312">
        <v>17</v>
      </c>
      <c r="B100" s="444" t="s">
        <v>79</v>
      </c>
      <c r="C100" s="351" t="s">
        <v>49</v>
      </c>
      <c r="D100" s="124"/>
      <c r="E100" s="137">
        <v>72</v>
      </c>
      <c r="F100" s="128">
        <f t="shared" si="29"/>
        <v>2</v>
      </c>
      <c r="G100" s="137">
        <v>8</v>
      </c>
      <c r="H100" s="127"/>
      <c r="I100" s="127"/>
      <c r="J100" s="112"/>
      <c r="K100" s="250"/>
      <c r="L100" s="138">
        <f>SUM(M100:P100)</f>
        <v>8</v>
      </c>
      <c r="M100" s="215">
        <f t="shared" si="39"/>
        <v>4</v>
      </c>
      <c r="N100" s="215">
        <f t="shared" si="39"/>
        <v>0</v>
      </c>
      <c r="O100" s="215">
        <f t="shared" si="39"/>
        <v>2</v>
      </c>
      <c r="P100" s="216">
        <f t="shared" si="39"/>
        <v>2</v>
      </c>
      <c r="Q100" s="138">
        <f>E100-L100</f>
        <v>64</v>
      </c>
      <c r="R100" s="141">
        <f>Q100/E100</f>
        <v>0.8888888888888888</v>
      </c>
      <c r="S100" s="106"/>
      <c r="T100" s="154"/>
      <c r="U100" s="155"/>
      <c r="V100" s="156"/>
      <c r="W100" s="157"/>
      <c r="X100" s="154"/>
      <c r="Y100" s="155"/>
      <c r="Z100" s="156"/>
      <c r="AA100" s="157"/>
      <c r="AB100" s="107"/>
      <c r="AC100" s="138"/>
      <c r="AD100" s="139"/>
      <c r="AE100" s="139"/>
      <c r="AF100" s="140"/>
      <c r="AG100" s="138"/>
      <c r="AH100" s="139"/>
      <c r="AI100" s="139"/>
      <c r="AJ100" s="140"/>
      <c r="AK100" s="107"/>
      <c r="AL100" s="154">
        <v>4</v>
      </c>
      <c r="AM100" s="155"/>
      <c r="AN100" s="156">
        <v>2</v>
      </c>
      <c r="AO100" s="157">
        <v>2</v>
      </c>
      <c r="AP100" s="155"/>
      <c r="AQ100" s="155"/>
      <c r="AR100" s="156"/>
      <c r="AS100" s="157"/>
      <c r="AT100" s="85"/>
      <c r="AU100" s="271"/>
      <c r="AV100" s="271"/>
      <c r="AW100" s="271"/>
      <c r="AX100" s="271"/>
      <c r="AY100" s="271"/>
      <c r="AZ100" s="271"/>
      <c r="BA100" s="271"/>
      <c r="BB100" s="271"/>
    </row>
    <row r="101" spans="1:54" ht="102">
      <c r="A101" s="312">
        <v>18</v>
      </c>
      <c r="B101" s="444" t="s">
        <v>139</v>
      </c>
      <c r="C101" s="351" t="s">
        <v>49</v>
      </c>
      <c r="D101" s="124"/>
      <c r="E101" s="137">
        <v>135</v>
      </c>
      <c r="F101" s="128">
        <f t="shared" si="29"/>
        <v>3.75</v>
      </c>
      <c r="G101" s="137">
        <v>8</v>
      </c>
      <c r="H101" s="127"/>
      <c r="I101" s="127"/>
      <c r="J101" s="112"/>
      <c r="K101" s="250"/>
      <c r="L101" s="138">
        <f aca="true" t="shared" si="42" ref="L101:L108">SUM(M101:P101)</f>
        <v>0</v>
      </c>
      <c r="M101" s="215">
        <f aca="true" t="shared" si="43" ref="M101:M108">(T101+X101+AC101+AG101+AL101+AP101+AU101)</f>
        <v>0</v>
      </c>
      <c r="N101" s="215">
        <f aca="true" t="shared" si="44" ref="N101:N108">(U101+Y101+AD101+AH101+AM101+AQ101+AV101)</f>
        <v>0</v>
      </c>
      <c r="O101" s="215">
        <f aca="true" t="shared" si="45" ref="O101:O108">(V101+Z101+AE101+AI101+AN101+AR101+AW101)</f>
        <v>0</v>
      </c>
      <c r="P101" s="216">
        <f aca="true" t="shared" si="46" ref="P101:P108">(W101+AA101+AF101+AJ101+AO101+AS101+AX101)</f>
        <v>0</v>
      </c>
      <c r="Q101" s="138">
        <f t="shared" si="40"/>
        <v>135</v>
      </c>
      <c r="R101" s="141">
        <f t="shared" si="41"/>
        <v>1</v>
      </c>
      <c r="S101" s="106"/>
      <c r="T101" s="154"/>
      <c r="U101" s="155"/>
      <c r="V101" s="156"/>
      <c r="W101" s="157"/>
      <c r="X101" s="154"/>
      <c r="Y101" s="155"/>
      <c r="Z101" s="156"/>
      <c r="AA101" s="157"/>
      <c r="AB101" s="107"/>
      <c r="AC101" s="138"/>
      <c r="AD101" s="139"/>
      <c r="AE101" s="139"/>
      <c r="AF101" s="140"/>
      <c r="AG101" s="138"/>
      <c r="AH101" s="139"/>
      <c r="AI101" s="139"/>
      <c r="AJ101" s="140"/>
      <c r="AK101" s="107"/>
      <c r="AL101" s="154"/>
      <c r="AM101" s="155"/>
      <c r="AN101" s="156"/>
      <c r="AO101" s="157"/>
      <c r="AP101" s="155"/>
      <c r="AQ101" s="155"/>
      <c r="AR101" s="156"/>
      <c r="AS101" s="157"/>
      <c r="AT101" s="85"/>
      <c r="AU101" s="271"/>
      <c r="AV101" s="271"/>
      <c r="AW101" s="271"/>
      <c r="AX101" s="271"/>
      <c r="AY101" s="271"/>
      <c r="AZ101" s="271"/>
      <c r="BA101" s="271"/>
      <c r="BB101" s="271"/>
    </row>
    <row r="102" spans="1:54" ht="40.5">
      <c r="A102" s="305">
        <v>19</v>
      </c>
      <c r="B102" s="444" t="s">
        <v>100</v>
      </c>
      <c r="C102" s="351" t="s">
        <v>49</v>
      </c>
      <c r="D102" s="124"/>
      <c r="E102" s="137">
        <v>90</v>
      </c>
      <c r="F102" s="128">
        <f t="shared" si="29"/>
        <v>2.5</v>
      </c>
      <c r="G102" s="137"/>
      <c r="H102" s="127">
        <v>8</v>
      </c>
      <c r="I102" s="127"/>
      <c r="J102" s="112"/>
      <c r="K102" s="250"/>
      <c r="L102" s="138">
        <f t="shared" si="42"/>
        <v>12</v>
      </c>
      <c r="M102" s="215">
        <f t="shared" si="43"/>
        <v>8</v>
      </c>
      <c r="N102" s="215">
        <f t="shared" si="44"/>
        <v>0</v>
      </c>
      <c r="O102" s="215">
        <f t="shared" si="45"/>
        <v>2</v>
      </c>
      <c r="P102" s="216">
        <f t="shared" si="46"/>
        <v>2</v>
      </c>
      <c r="Q102" s="138">
        <f t="shared" si="40"/>
        <v>78</v>
      </c>
      <c r="R102" s="141">
        <f t="shared" si="41"/>
        <v>0.8666666666666667</v>
      </c>
      <c r="S102" s="106"/>
      <c r="T102" s="154"/>
      <c r="U102" s="155"/>
      <c r="V102" s="156"/>
      <c r="W102" s="157"/>
      <c r="X102" s="154"/>
      <c r="Y102" s="155"/>
      <c r="Z102" s="156"/>
      <c r="AA102" s="157"/>
      <c r="AB102" s="107"/>
      <c r="AC102" s="138"/>
      <c r="AD102" s="139"/>
      <c r="AE102" s="139"/>
      <c r="AF102" s="140"/>
      <c r="AG102" s="138"/>
      <c r="AH102" s="139"/>
      <c r="AI102" s="139"/>
      <c r="AJ102" s="140"/>
      <c r="AK102" s="107"/>
      <c r="AL102" s="154"/>
      <c r="AM102" s="155"/>
      <c r="AN102" s="156"/>
      <c r="AO102" s="157"/>
      <c r="AP102" s="155">
        <v>8</v>
      </c>
      <c r="AQ102" s="155"/>
      <c r="AR102" s="156">
        <v>2</v>
      </c>
      <c r="AS102" s="157">
        <v>2</v>
      </c>
      <c r="AT102" s="85"/>
      <c r="AU102" s="271"/>
      <c r="AV102" s="271"/>
      <c r="AW102" s="271"/>
      <c r="AX102" s="271"/>
      <c r="AY102" s="271"/>
      <c r="AZ102" s="271"/>
      <c r="BA102" s="271"/>
      <c r="BB102" s="271"/>
    </row>
    <row r="103" spans="1:54" ht="40.5">
      <c r="A103" s="312">
        <v>20</v>
      </c>
      <c r="B103" s="444" t="s">
        <v>110</v>
      </c>
      <c r="C103" s="351" t="s">
        <v>49</v>
      </c>
      <c r="D103" s="124"/>
      <c r="E103" s="137">
        <v>90</v>
      </c>
      <c r="F103" s="128">
        <f t="shared" si="29"/>
        <v>2.5</v>
      </c>
      <c r="G103" s="137">
        <v>7</v>
      </c>
      <c r="H103" s="127">
        <v>8</v>
      </c>
      <c r="I103" s="127"/>
      <c r="J103" s="112"/>
      <c r="K103" s="250"/>
      <c r="L103" s="138">
        <f t="shared" si="42"/>
        <v>16</v>
      </c>
      <c r="M103" s="215">
        <f t="shared" si="43"/>
        <v>10</v>
      </c>
      <c r="N103" s="215">
        <f t="shared" si="44"/>
        <v>0</v>
      </c>
      <c r="O103" s="215">
        <f t="shared" si="45"/>
        <v>4</v>
      </c>
      <c r="P103" s="216">
        <f t="shared" si="46"/>
        <v>2</v>
      </c>
      <c r="Q103" s="138">
        <f t="shared" si="40"/>
        <v>74</v>
      </c>
      <c r="R103" s="141">
        <f t="shared" si="41"/>
        <v>0.8222222222222222</v>
      </c>
      <c r="S103" s="106"/>
      <c r="T103" s="154"/>
      <c r="U103" s="155"/>
      <c r="V103" s="156"/>
      <c r="W103" s="157"/>
      <c r="X103" s="154"/>
      <c r="Y103" s="155"/>
      <c r="Z103" s="156"/>
      <c r="AA103" s="157"/>
      <c r="AB103" s="107"/>
      <c r="AC103" s="138"/>
      <c r="AD103" s="139"/>
      <c r="AE103" s="139"/>
      <c r="AF103" s="140"/>
      <c r="AG103" s="138"/>
      <c r="AH103" s="139"/>
      <c r="AI103" s="139"/>
      <c r="AJ103" s="140"/>
      <c r="AK103" s="107"/>
      <c r="AL103" s="154"/>
      <c r="AM103" s="155"/>
      <c r="AN103" s="156"/>
      <c r="AO103" s="157"/>
      <c r="AP103" s="155">
        <v>10</v>
      </c>
      <c r="AQ103" s="155"/>
      <c r="AR103" s="156">
        <v>4</v>
      </c>
      <c r="AS103" s="157">
        <v>2</v>
      </c>
      <c r="AT103" s="85"/>
      <c r="AU103" s="271"/>
      <c r="AV103" s="271"/>
      <c r="AW103" s="271"/>
      <c r="AX103" s="271"/>
      <c r="AY103" s="271"/>
      <c r="AZ103" s="271"/>
      <c r="BA103" s="271"/>
      <c r="BB103" s="271"/>
    </row>
    <row r="104" spans="1:54" ht="41.25">
      <c r="A104" s="312">
        <v>21</v>
      </c>
      <c r="B104" s="473" t="s">
        <v>170</v>
      </c>
      <c r="C104" s="351" t="s">
        <v>49</v>
      </c>
      <c r="D104" s="124"/>
      <c r="E104" s="137">
        <v>18</v>
      </c>
      <c r="F104" s="128">
        <f t="shared" si="29"/>
        <v>0.5</v>
      </c>
      <c r="G104" s="137">
        <v>7</v>
      </c>
      <c r="H104" s="127">
        <v>8</v>
      </c>
      <c r="I104" s="127" t="s">
        <v>89</v>
      </c>
      <c r="J104" s="112"/>
      <c r="K104" s="250"/>
      <c r="L104" s="138">
        <f>SUM(M104:P104)</f>
        <v>0</v>
      </c>
      <c r="M104" s="215">
        <f>(T104+X104+AC104+AG104+AL104+AP104+AU104)</f>
        <v>0</v>
      </c>
      <c r="N104" s="215">
        <f>(U104+Y104+AD104+AH104+AM104+AQ104+AV104)</f>
        <v>0</v>
      </c>
      <c r="O104" s="215">
        <f>(V104+Z104+AE104+AI104+AN104+AR104+AW104)</f>
        <v>0</v>
      </c>
      <c r="P104" s="216">
        <f>(W104+AA104+AF104+AJ104+AO104+AS104+AX104)</f>
        <v>0</v>
      </c>
      <c r="Q104" s="138">
        <f>E104-L104</f>
        <v>18</v>
      </c>
      <c r="R104" s="141">
        <f>Q104/E104</f>
        <v>1</v>
      </c>
      <c r="S104" s="106"/>
      <c r="T104" s="154"/>
      <c r="U104" s="155"/>
      <c r="V104" s="156"/>
      <c r="W104" s="157"/>
      <c r="X104" s="154"/>
      <c r="Y104" s="155"/>
      <c r="Z104" s="156"/>
      <c r="AA104" s="157"/>
      <c r="AB104" s="107"/>
      <c r="AC104" s="138"/>
      <c r="AD104" s="139"/>
      <c r="AE104" s="139"/>
      <c r="AF104" s="140"/>
      <c r="AG104" s="138"/>
      <c r="AH104" s="139"/>
      <c r="AI104" s="139"/>
      <c r="AJ104" s="140"/>
      <c r="AK104" s="107"/>
      <c r="AL104" s="154"/>
      <c r="AM104" s="155"/>
      <c r="AN104" s="156"/>
      <c r="AO104" s="157"/>
      <c r="AP104" s="155"/>
      <c r="AQ104" s="155"/>
      <c r="AR104" s="156"/>
      <c r="AS104" s="157"/>
      <c r="AT104" s="85"/>
      <c r="AU104" s="271"/>
      <c r="AV104" s="271"/>
      <c r="AW104" s="271"/>
      <c r="AX104" s="271"/>
      <c r="AY104" s="271"/>
      <c r="AZ104" s="271"/>
      <c r="BA104" s="271"/>
      <c r="BB104" s="271"/>
    </row>
    <row r="105" spans="1:54" ht="40.5">
      <c r="A105" s="305">
        <v>22</v>
      </c>
      <c r="B105" s="444" t="s">
        <v>138</v>
      </c>
      <c r="C105" s="351" t="s">
        <v>49</v>
      </c>
      <c r="D105" s="124"/>
      <c r="E105" s="137">
        <v>135</v>
      </c>
      <c r="F105" s="128">
        <f t="shared" si="29"/>
        <v>3.75</v>
      </c>
      <c r="G105" s="137">
        <v>7</v>
      </c>
      <c r="H105" s="127">
        <v>8</v>
      </c>
      <c r="I105" s="127"/>
      <c r="J105" s="112"/>
      <c r="K105" s="250"/>
      <c r="L105" s="138">
        <f t="shared" si="42"/>
        <v>0</v>
      </c>
      <c r="M105" s="215">
        <f t="shared" si="43"/>
        <v>0</v>
      </c>
      <c r="N105" s="215">
        <f t="shared" si="44"/>
        <v>0</v>
      </c>
      <c r="O105" s="215">
        <f t="shared" si="45"/>
        <v>0</v>
      </c>
      <c r="P105" s="216">
        <f t="shared" si="46"/>
        <v>0</v>
      </c>
      <c r="Q105" s="138">
        <f t="shared" si="40"/>
        <v>135</v>
      </c>
      <c r="R105" s="141">
        <f t="shared" si="41"/>
        <v>1</v>
      </c>
      <c r="S105" s="106"/>
      <c r="T105" s="138"/>
      <c r="U105" s="139"/>
      <c r="V105" s="139"/>
      <c r="W105" s="140"/>
      <c r="X105" s="138"/>
      <c r="Y105" s="139"/>
      <c r="Z105" s="139"/>
      <c r="AA105" s="140"/>
      <c r="AB105" s="107"/>
      <c r="AC105" s="138"/>
      <c r="AD105" s="139"/>
      <c r="AE105" s="139"/>
      <c r="AF105" s="140"/>
      <c r="AG105" s="138"/>
      <c r="AH105" s="139"/>
      <c r="AI105" s="139"/>
      <c r="AJ105" s="140"/>
      <c r="AK105" s="107"/>
      <c r="AL105" s="154"/>
      <c r="AM105" s="155"/>
      <c r="AN105" s="156"/>
      <c r="AO105" s="157"/>
      <c r="AP105" s="155"/>
      <c r="AQ105" s="155"/>
      <c r="AR105" s="156"/>
      <c r="AS105" s="157"/>
      <c r="AT105" s="85"/>
      <c r="AU105" s="271"/>
      <c r="AV105" s="271"/>
      <c r="AW105" s="271"/>
      <c r="AX105" s="271"/>
      <c r="AY105" s="271"/>
      <c r="AZ105" s="271"/>
      <c r="BA105" s="271"/>
      <c r="BB105" s="271"/>
    </row>
    <row r="106" spans="1:54" ht="60.75">
      <c r="A106" s="312">
        <v>23</v>
      </c>
      <c r="B106" s="444" t="s">
        <v>137</v>
      </c>
      <c r="C106" s="352" t="s">
        <v>49</v>
      </c>
      <c r="D106" s="148"/>
      <c r="E106" s="137">
        <v>108</v>
      </c>
      <c r="F106" s="128">
        <f t="shared" si="29"/>
        <v>3</v>
      </c>
      <c r="G106" s="263">
        <v>8</v>
      </c>
      <c r="H106" s="239"/>
      <c r="I106" s="149"/>
      <c r="J106" s="105"/>
      <c r="K106" s="106"/>
      <c r="L106" s="138">
        <f t="shared" si="42"/>
        <v>0</v>
      </c>
      <c r="M106" s="215">
        <f t="shared" si="43"/>
        <v>0</v>
      </c>
      <c r="N106" s="215">
        <f t="shared" si="44"/>
        <v>0</v>
      </c>
      <c r="O106" s="215">
        <f t="shared" si="45"/>
        <v>0</v>
      </c>
      <c r="P106" s="216">
        <f t="shared" si="46"/>
        <v>0</v>
      </c>
      <c r="Q106" s="138">
        <f t="shared" si="40"/>
        <v>108</v>
      </c>
      <c r="R106" s="141">
        <f t="shared" si="41"/>
        <v>1</v>
      </c>
      <c r="S106" s="106"/>
      <c r="T106" s="150"/>
      <c r="U106" s="151"/>
      <c r="V106" s="151"/>
      <c r="W106" s="152"/>
      <c r="X106" s="150"/>
      <c r="Y106" s="151"/>
      <c r="Z106" s="151"/>
      <c r="AA106" s="152"/>
      <c r="AB106" s="107"/>
      <c r="AC106" s="150"/>
      <c r="AD106" s="151"/>
      <c r="AE106" s="151"/>
      <c r="AF106" s="152"/>
      <c r="AG106" s="150"/>
      <c r="AH106" s="151"/>
      <c r="AI106" s="151"/>
      <c r="AJ106" s="152"/>
      <c r="AK106" s="107"/>
      <c r="AL106" s="138"/>
      <c r="AM106" s="139"/>
      <c r="AN106" s="139"/>
      <c r="AO106" s="140"/>
      <c r="AP106" s="146"/>
      <c r="AQ106" s="139"/>
      <c r="AR106" s="139"/>
      <c r="AS106" s="140"/>
      <c r="AT106" s="85"/>
      <c r="AU106" s="271"/>
      <c r="AV106" s="271"/>
      <c r="AW106" s="271"/>
      <c r="AX106" s="271"/>
      <c r="AY106" s="271"/>
      <c r="AZ106" s="271"/>
      <c r="BA106" s="271"/>
      <c r="BB106" s="271"/>
    </row>
    <row r="107" spans="1:54" ht="40.5">
      <c r="A107" s="312">
        <v>24</v>
      </c>
      <c r="B107" s="444" t="s">
        <v>133</v>
      </c>
      <c r="C107" s="351" t="s">
        <v>49</v>
      </c>
      <c r="D107" s="124"/>
      <c r="E107" s="137">
        <v>126</v>
      </c>
      <c r="F107" s="128">
        <f t="shared" si="29"/>
        <v>3.5</v>
      </c>
      <c r="G107" s="137"/>
      <c r="H107" s="127">
        <v>7</v>
      </c>
      <c r="I107" s="127"/>
      <c r="J107" s="112"/>
      <c r="K107" s="250"/>
      <c r="L107" s="138">
        <f t="shared" si="42"/>
        <v>16</v>
      </c>
      <c r="M107" s="215">
        <f t="shared" si="43"/>
        <v>10</v>
      </c>
      <c r="N107" s="215">
        <f t="shared" si="44"/>
        <v>0</v>
      </c>
      <c r="O107" s="215">
        <f t="shared" si="45"/>
        <v>4</v>
      </c>
      <c r="P107" s="216">
        <f t="shared" si="46"/>
        <v>2</v>
      </c>
      <c r="Q107" s="138">
        <f t="shared" si="40"/>
        <v>110</v>
      </c>
      <c r="R107" s="141">
        <f t="shared" si="41"/>
        <v>0.873015873015873</v>
      </c>
      <c r="S107" s="106"/>
      <c r="T107" s="154"/>
      <c r="U107" s="155"/>
      <c r="V107" s="156"/>
      <c r="W107" s="157"/>
      <c r="X107" s="154"/>
      <c r="Y107" s="155"/>
      <c r="Z107" s="156"/>
      <c r="AA107" s="157"/>
      <c r="AB107" s="107"/>
      <c r="AC107" s="138"/>
      <c r="AD107" s="139"/>
      <c r="AE107" s="139"/>
      <c r="AF107" s="140"/>
      <c r="AG107" s="138"/>
      <c r="AH107" s="139"/>
      <c r="AI107" s="139"/>
      <c r="AJ107" s="140"/>
      <c r="AK107" s="107"/>
      <c r="AL107" s="154">
        <v>10</v>
      </c>
      <c r="AM107" s="155"/>
      <c r="AN107" s="156">
        <v>4</v>
      </c>
      <c r="AO107" s="157">
        <v>2</v>
      </c>
      <c r="AP107" s="155"/>
      <c r="AQ107" s="155"/>
      <c r="AR107" s="156"/>
      <c r="AS107" s="157"/>
      <c r="AT107" s="85"/>
      <c r="AU107" s="271"/>
      <c r="AV107" s="271"/>
      <c r="AW107" s="271"/>
      <c r="AX107" s="271"/>
      <c r="AY107" s="271"/>
      <c r="AZ107" s="271"/>
      <c r="BA107" s="271"/>
      <c r="BB107" s="271"/>
    </row>
    <row r="108" spans="1:54" ht="41.25" thickBot="1">
      <c r="A108" s="305">
        <v>25</v>
      </c>
      <c r="B108" s="476" t="s">
        <v>101</v>
      </c>
      <c r="C108" s="353" t="s">
        <v>49</v>
      </c>
      <c r="D108" s="124"/>
      <c r="E108" s="161">
        <v>162</v>
      </c>
      <c r="F108" s="248">
        <f t="shared" si="29"/>
        <v>4.5</v>
      </c>
      <c r="G108" s="161">
        <v>8</v>
      </c>
      <c r="H108" s="197"/>
      <c r="I108" s="197"/>
      <c r="J108" s="182"/>
      <c r="K108" s="250"/>
      <c r="L108" s="162">
        <f t="shared" si="42"/>
        <v>18</v>
      </c>
      <c r="M108" s="227">
        <f t="shared" si="43"/>
        <v>10</v>
      </c>
      <c r="N108" s="227">
        <f t="shared" si="44"/>
        <v>0</v>
      </c>
      <c r="O108" s="227">
        <f t="shared" si="45"/>
        <v>6</v>
      </c>
      <c r="P108" s="228">
        <f t="shared" si="46"/>
        <v>2</v>
      </c>
      <c r="Q108" s="162">
        <f t="shared" si="40"/>
        <v>144</v>
      </c>
      <c r="R108" s="184">
        <f t="shared" si="41"/>
        <v>0.8888888888888888</v>
      </c>
      <c r="S108" s="106"/>
      <c r="T108" s="162"/>
      <c r="U108" s="163"/>
      <c r="V108" s="164"/>
      <c r="W108" s="165"/>
      <c r="X108" s="162"/>
      <c r="Y108" s="163"/>
      <c r="Z108" s="164"/>
      <c r="AA108" s="165"/>
      <c r="AB108" s="107"/>
      <c r="AC108" s="162"/>
      <c r="AD108" s="164"/>
      <c r="AE108" s="164"/>
      <c r="AF108" s="165"/>
      <c r="AG108" s="162"/>
      <c r="AH108" s="164"/>
      <c r="AI108" s="164"/>
      <c r="AJ108" s="165"/>
      <c r="AK108" s="107"/>
      <c r="AL108" s="162"/>
      <c r="AM108" s="163"/>
      <c r="AN108" s="164"/>
      <c r="AO108" s="165"/>
      <c r="AP108" s="163">
        <v>10</v>
      </c>
      <c r="AQ108" s="163"/>
      <c r="AR108" s="164">
        <v>6</v>
      </c>
      <c r="AS108" s="165">
        <v>2</v>
      </c>
      <c r="AT108" s="85"/>
      <c r="AU108" s="271"/>
      <c r="AV108" s="271"/>
      <c r="AW108" s="271"/>
      <c r="AX108" s="271"/>
      <c r="AY108" s="271"/>
      <c r="AZ108" s="271"/>
      <c r="BA108" s="271"/>
      <c r="BB108" s="271"/>
    </row>
    <row r="109" spans="1:54" ht="20.25">
      <c r="A109" s="117"/>
      <c r="B109" s="167"/>
      <c r="C109" s="168" t="s">
        <v>31</v>
      </c>
      <c r="D109" s="103"/>
      <c r="E109" s="169">
        <f>E108+E107+E104+E102+E100+E98+E103+E94+E97+E95+E92+E90+E88+E87+E85+E84</f>
        <v>1224</v>
      </c>
      <c r="F109" s="374">
        <f>E109/36</f>
        <v>34</v>
      </c>
      <c r="G109" s="169"/>
      <c r="H109" s="169"/>
      <c r="I109" s="170"/>
      <c r="J109" s="170"/>
      <c r="K109" s="169"/>
      <c r="L109" s="171">
        <f aca="true" t="shared" si="47" ref="L109:Q109">SUM(L84:L108)</f>
        <v>172</v>
      </c>
      <c r="M109" s="171">
        <f t="shared" si="47"/>
        <v>98</v>
      </c>
      <c r="N109" s="171">
        <f t="shared" si="47"/>
        <v>0</v>
      </c>
      <c r="O109" s="171">
        <f t="shared" si="47"/>
        <v>46</v>
      </c>
      <c r="P109" s="171">
        <f t="shared" si="47"/>
        <v>28</v>
      </c>
      <c r="Q109" s="171">
        <f t="shared" si="47"/>
        <v>2186</v>
      </c>
      <c r="R109" s="172">
        <f>Q109/E109</f>
        <v>1.7859477124183007</v>
      </c>
      <c r="S109" s="106"/>
      <c r="T109" s="134"/>
      <c r="U109" s="134"/>
      <c r="V109" s="134"/>
      <c r="W109" s="134"/>
      <c r="X109" s="134"/>
      <c r="Y109" s="134"/>
      <c r="Z109" s="134"/>
      <c r="AA109" s="134"/>
      <c r="AB109" s="134"/>
      <c r="AC109" s="134"/>
      <c r="AD109" s="134"/>
      <c r="AE109" s="134"/>
      <c r="AF109" s="134"/>
      <c r="AG109" s="134"/>
      <c r="AH109" s="134"/>
      <c r="AI109" s="134"/>
      <c r="AJ109" s="134"/>
      <c r="AK109" s="134"/>
      <c r="AL109" s="173"/>
      <c r="AM109" s="173"/>
      <c r="AN109" s="173"/>
      <c r="AO109" s="173"/>
      <c r="AP109" s="173"/>
      <c r="AQ109" s="173"/>
      <c r="AR109" s="173"/>
      <c r="AS109" s="173"/>
      <c r="AT109" s="79"/>
      <c r="AU109" s="271"/>
      <c r="AV109" s="271"/>
      <c r="AW109" s="271"/>
      <c r="AX109" s="271"/>
      <c r="AY109" s="271"/>
      <c r="AZ109" s="271"/>
      <c r="BA109" s="271"/>
      <c r="BB109" s="271"/>
    </row>
    <row r="110" spans="1:54" ht="20.25">
      <c r="A110" s="46"/>
      <c r="B110" s="43"/>
      <c r="C110" s="354"/>
      <c r="D110" s="339"/>
      <c r="E110" s="355"/>
      <c r="F110" s="355"/>
      <c r="G110" s="355"/>
      <c r="H110" s="355"/>
      <c r="I110" s="356"/>
      <c r="J110" s="356"/>
      <c r="K110" s="48"/>
      <c r="L110" s="50"/>
      <c r="M110" s="50"/>
      <c r="N110" s="50"/>
      <c r="O110" s="50"/>
      <c r="P110" s="50"/>
      <c r="Q110" s="50"/>
      <c r="R110" s="51"/>
      <c r="S110" s="21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79"/>
      <c r="AM110" s="79"/>
      <c r="AN110" s="79"/>
      <c r="AO110" s="79"/>
      <c r="AP110" s="79"/>
      <c r="AQ110" s="79"/>
      <c r="AR110" s="79"/>
      <c r="AS110" s="79"/>
      <c r="AT110" s="79"/>
      <c r="AU110" s="271"/>
      <c r="AV110" s="271"/>
      <c r="AW110" s="271"/>
      <c r="AX110" s="271"/>
      <c r="AY110" s="271"/>
      <c r="AZ110" s="271"/>
      <c r="BA110" s="271"/>
      <c r="BB110" s="271"/>
    </row>
    <row r="111" spans="1:54" ht="21">
      <c r="A111" s="46"/>
      <c r="B111" s="43"/>
      <c r="C111" s="530" t="s">
        <v>81</v>
      </c>
      <c r="D111" s="530"/>
      <c r="E111" s="530"/>
      <c r="F111" s="530"/>
      <c r="G111" s="530"/>
      <c r="H111" s="530"/>
      <c r="I111" s="530"/>
      <c r="J111" s="530"/>
      <c r="K111" s="530"/>
      <c r="L111" s="530"/>
      <c r="M111" s="530"/>
      <c r="N111" s="530"/>
      <c r="O111" s="86"/>
      <c r="P111" s="86"/>
      <c r="Q111" s="50"/>
      <c r="R111" s="51"/>
      <c r="S111" s="21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79"/>
      <c r="AM111" s="79"/>
      <c r="AN111" s="79"/>
      <c r="AO111" s="79"/>
      <c r="AP111" s="79"/>
      <c r="AQ111" s="79"/>
      <c r="AR111" s="79"/>
      <c r="AS111" s="79"/>
      <c r="AT111" s="79"/>
      <c r="AU111" s="271"/>
      <c r="AV111" s="271"/>
      <c r="AW111" s="271"/>
      <c r="AX111" s="271"/>
      <c r="AY111" s="271"/>
      <c r="AZ111" s="271"/>
      <c r="BA111" s="271"/>
      <c r="BB111" s="271"/>
    </row>
    <row r="112" spans="1:54" ht="21">
      <c r="A112" s="46"/>
      <c r="B112" s="43"/>
      <c r="C112" s="530" t="s">
        <v>105</v>
      </c>
      <c r="D112" s="530"/>
      <c r="E112" s="530"/>
      <c r="F112" s="530"/>
      <c r="G112" s="530"/>
      <c r="H112" s="530"/>
      <c r="I112" s="530"/>
      <c r="J112" s="530"/>
      <c r="K112" s="530"/>
      <c r="L112" s="530"/>
      <c r="M112" s="530"/>
      <c r="N112" s="86"/>
      <c r="O112" s="86"/>
      <c r="P112" s="86"/>
      <c r="Q112" s="50"/>
      <c r="R112" s="51"/>
      <c r="S112" s="21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79"/>
      <c r="AM112" s="79"/>
      <c r="AN112" s="79"/>
      <c r="AO112" s="79"/>
      <c r="AP112" s="79"/>
      <c r="AQ112" s="79"/>
      <c r="AR112" s="79"/>
      <c r="AS112" s="79"/>
      <c r="AT112" s="79"/>
      <c r="AU112" s="271"/>
      <c r="AV112" s="271"/>
      <c r="AW112" s="271"/>
      <c r="AX112" s="271"/>
      <c r="AY112" s="271"/>
      <c r="AZ112" s="271"/>
      <c r="BA112" s="271"/>
      <c r="BB112" s="271"/>
    </row>
    <row r="113" spans="1:54" ht="21">
      <c r="A113" s="46"/>
      <c r="B113" s="43"/>
      <c r="C113" s="121"/>
      <c r="D113" s="121"/>
      <c r="E113" s="121"/>
      <c r="F113" s="346"/>
      <c r="G113" s="529" t="s">
        <v>32</v>
      </c>
      <c r="H113" s="529"/>
      <c r="I113" s="347">
        <f>E119</f>
        <v>288</v>
      </c>
      <c r="K113" s="86"/>
      <c r="L113" s="86"/>
      <c r="M113" s="86"/>
      <c r="N113" s="86"/>
      <c r="O113" s="86"/>
      <c r="P113" s="86"/>
      <c r="Q113" s="50"/>
      <c r="R113" s="51"/>
      <c r="S113" s="21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79"/>
      <c r="AM113" s="79"/>
      <c r="AN113" s="79"/>
      <c r="AO113" s="79"/>
      <c r="AP113" s="79"/>
      <c r="AQ113" s="79"/>
      <c r="AR113" s="79"/>
      <c r="AS113" s="79"/>
      <c r="AT113" s="79"/>
      <c r="AU113" s="271"/>
      <c r="AV113" s="271"/>
      <c r="AW113" s="271"/>
      <c r="AX113" s="271"/>
      <c r="AY113" s="271"/>
      <c r="AZ113" s="271"/>
      <c r="BA113" s="271"/>
      <c r="BB113" s="271"/>
    </row>
    <row r="114" spans="1:54" ht="18" thickBot="1">
      <c r="A114" s="46"/>
      <c r="B114" s="43"/>
      <c r="C114" s="121"/>
      <c r="D114" s="121"/>
      <c r="E114" s="121"/>
      <c r="F114" s="121"/>
      <c r="G114" s="121"/>
      <c r="H114" s="121"/>
      <c r="I114" s="121"/>
      <c r="J114" s="121"/>
      <c r="K114" s="86"/>
      <c r="L114" s="86"/>
      <c r="M114" s="86"/>
      <c r="N114" s="86"/>
      <c r="O114" s="86"/>
      <c r="P114" s="86"/>
      <c r="Q114" s="50"/>
      <c r="R114" s="51"/>
      <c r="S114" s="21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79"/>
      <c r="AM114" s="79"/>
      <c r="AN114" s="79"/>
      <c r="AO114" s="79"/>
      <c r="AP114" s="79"/>
      <c r="AQ114" s="79"/>
      <c r="AR114" s="79"/>
      <c r="AS114" s="79"/>
      <c r="AT114" s="79"/>
      <c r="AU114" s="271"/>
      <c r="AV114" s="271"/>
      <c r="AW114" s="271"/>
      <c r="AX114" s="271"/>
      <c r="AY114" s="271"/>
      <c r="AZ114" s="271"/>
      <c r="BA114" s="271"/>
      <c r="BB114" s="271"/>
    </row>
    <row r="115" spans="1:54" ht="36">
      <c r="A115" s="202">
        <v>1</v>
      </c>
      <c r="B115" s="261" t="s">
        <v>171</v>
      </c>
      <c r="C115" s="123" t="s">
        <v>102</v>
      </c>
      <c r="D115" s="103"/>
      <c r="E115" s="125">
        <v>72</v>
      </c>
      <c r="F115" s="126">
        <f>E115/36</f>
        <v>2</v>
      </c>
      <c r="G115" s="262"/>
      <c r="H115" s="238">
        <v>5</v>
      </c>
      <c r="I115" s="196"/>
      <c r="J115" s="108"/>
      <c r="K115" s="106"/>
      <c r="L115" s="186">
        <f>SUM(M115:P115)</f>
        <v>24</v>
      </c>
      <c r="M115" s="130">
        <f>(T115*$T$16+X115*$X$16+AC115*$AC$16+AG115*$AG$16+AL115*$AL$16+AP115*$AP$16+AU115*$AU$16+AY115*$AY$16)/2</f>
        <v>14</v>
      </c>
      <c r="N115" s="130"/>
      <c r="O115" s="130">
        <f>(V115*$T$16+Z115*$X$16+AE115*$AC$16+AI115*$AG$16+AN115*$AL$16+AR115*$AP$16+AW115*$AU$16+BA115*$AY$16)/2</f>
        <v>7</v>
      </c>
      <c r="P115" s="211">
        <f>(W115+AA115+AF115+AJ115+AO115+AS115+AX115+BB115)</f>
        <v>3</v>
      </c>
      <c r="Q115" s="133">
        <f>E115-L115</f>
        <v>48</v>
      </c>
      <c r="R115" s="132">
        <f>Q115/E115</f>
        <v>0.6666666666666666</v>
      </c>
      <c r="S115" s="106"/>
      <c r="T115" s="129"/>
      <c r="U115" s="130"/>
      <c r="V115" s="130"/>
      <c r="W115" s="131"/>
      <c r="X115" s="129"/>
      <c r="Y115" s="130"/>
      <c r="Z115" s="130"/>
      <c r="AA115" s="131"/>
      <c r="AB115" s="107"/>
      <c r="AC115" s="129"/>
      <c r="AD115" s="130"/>
      <c r="AE115" s="130"/>
      <c r="AF115" s="135"/>
      <c r="AG115" s="129"/>
      <c r="AH115" s="130"/>
      <c r="AI115" s="130"/>
      <c r="AJ115" s="131"/>
      <c r="AK115" s="271"/>
      <c r="AL115" s="129">
        <v>2</v>
      </c>
      <c r="AM115" s="130"/>
      <c r="AN115" s="130">
        <v>1</v>
      </c>
      <c r="AO115" s="135">
        <f>SUM(AL115:AN115)</f>
        <v>3</v>
      </c>
      <c r="AP115" s="129"/>
      <c r="AQ115" s="130"/>
      <c r="AR115" s="130"/>
      <c r="AS115" s="131"/>
      <c r="AT115" s="267"/>
      <c r="AU115" s="271"/>
      <c r="AV115" s="271"/>
      <c r="AW115" s="271"/>
      <c r="AX115" s="271"/>
      <c r="AY115" s="271"/>
      <c r="AZ115" s="271"/>
      <c r="BA115" s="271"/>
      <c r="BB115" s="271"/>
    </row>
    <row r="116" spans="1:54" ht="36">
      <c r="A116" s="203">
        <v>2</v>
      </c>
      <c r="B116" s="466" t="s">
        <v>172</v>
      </c>
      <c r="C116" s="136" t="s">
        <v>102</v>
      </c>
      <c r="D116" s="103"/>
      <c r="E116" s="137">
        <v>72</v>
      </c>
      <c r="F116" s="128">
        <f>E116/36</f>
        <v>2</v>
      </c>
      <c r="G116" s="263"/>
      <c r="H116" s="239">
        <v>6</v>
      </c>
      <c r="I116" s="127"/>
      <c r="J116" s="112"/>
      <c r="K116" s="106"/>
      <c r="L116" s="138">
        <f>SUM(M116:P116)</f>
        <v>24</v>
      </c>
      <c r="M116" s="139">
        <f>(T116*$T$16+X116*$X$16+AC116*$AC$16+AG116*$AG$16+AL116*$AL$16+AP116*$AP$16+AU116*$AU$16+AY116*$AY$16)/2</f>
        <v>14</v>
      </c>
      <c r="N116" s="139"/>
      <c r="O116" s="139">
        <f>(V116*$T$16+Z116*$X$16+AE116*$AC$16+AI116*$AG$16+AN116*$AL$16+AR116*$AP$16+AW116*$AU$16+BA116*$AY$16)/2</f>
        <v>7</v>
      </c>
      <c r="P116" s="218">
        <f>(W116+AA116+AF116+AJ116+AO116+AS116+AX116+BB116)</f>
        <v>3</v>
      </c>
      <c r="Q116" s="146">
        <f>E116-L116</f>
        <v>48</v>
      </c>
      <c r="R116" s="141">
        <f>Q116/E116</f>
        <v>0.6666666666666666</v>
      </c>
      <c r="S116" s="106"/>
      <c r="T116" s="138"/>
      <c r="U116" s="139"/>
      <c r="V116" s="139"/>
      <c r="W116" s="140"/>
      <c r="X116" s="138"/>
      <c r="Y116" s="139"/>
      <c r="Z116" s="139"/>
      <c r="AA116" s="140"/>
      <c r="AB116" s="107"/>
      <c r="AC116" s="138"/>
      <c r="AD116" s="139"/>
      <c r="AE116" s="139"/>
      <c r="AF116" s="147"/>
      <c r="AG116" s="138"/>
      <c r="AH116" s="139"/>
      <c r="AI116" s="139"/>
      <c r="AJ116" s="140"/>
      <c r="AK116" s="271"/>
      <c r="AL116" s="138"/>
      <c r="AM116" s="139"/>
      <c r="AN116" s="139"/>
      <c r="AO116" s="147"/>
      <c r="AP116" s="154">
        <v>2</v>
      </c>
      <c r="AQ116" s="156"/>
      <c r="AR116" s="156">
        <v>1</v>
      </c>
      <c r="AS116" s="157">
        <f>SUM(AP116:AR116)</f>
        <v>3</v>
      </c>
      <c r="AT116" s="267"/>
      <c r="AU116" s="271"/>
      <c r="AV116" s="271"/>
      <c r="AW116" s="271"/>
      <c r="AX116" s="271"/>
      <c r="AY116" s="271"/>
      <c r="AZ116" s="271"/>
      <c r="BA116" s="271"/>
      <c r="BB116" s="271"/>
    </row>
    <row r="117" spans="1:54" ht="36">
      <c r="A117" s="201">
        <v>3</v>
      </c>
      <c r="B117" s="189" t="s">
        <v>173</v>
      </c>
      <c r="C117" s="136" t="s">
        <v>102</v>
      </c>
      <c r="D117" s="103"/>
      <c r="E117" s="199">
        <v>72</v>
      </c>
      <c r="F117" s="128">
        <f>E117/36</f>
        <v>2</v>
      </c>
      <c r="G117" s="263"/>
      <c r="H117" s="239">
        <v>7</v>
      </c>
      <c r="I117" s="127"/>
      <c r="J117" s="112"/>
      <c r="K117" s="106"/>
      <c r="L117" s="138">
        <f>SUM(M117:P117)</f>
        <v>0</v>
      </c>
      <c r="M117" s="139">
        <f>(T117*$T$16+X117*$X$16+AC117*$AC$16+AG117*$AG$16+AL117*$AL$16+AP117*$AP$16+AU117*$AU$16+AY117*$AY$16)/2</f>
        <v>0</v>
      </c>
      <c r="N117" s="139"/>
      <c r="O117" s="139">
        <f>(V117*$T$16+Z117*$X$16+AE117*$AC$16+AI117*$AG$16+AN117*$AL$16+AR117*$AP$16+AW117*$AU$16+BA117*$AY$16)/2</f>
        <v>0</v>
      </c>
      <c r="P117" s="218">
        <f>(W117+AA117+AF117+AJ117+AO117+AS117+AX117+BB117)</f>
        <v>0</v>
      </c>
      <c r="Q117" s="146">
        <f>E117-L117</f>
        <v>72</v>
      </c>
      <c r="R117" s="141">
        <f>Q117/E117</f>
        <v>1</v>
      </c>
      <c r="S117" s="106"/>
      <c r="T117" s="154"/>
      <c r="U117" s="156"/>
      <c r="V117" s="156"/>
      <c r="W117" s="157"/>
      <c r="X117" s="154"/>
      <c r="Y117" s="156"/>
      <c r="Z117" s="156"/>
      <c r="AA117" s="157"/>
      <c r="AB117" s="107"/>
      <c r="AC117" s="154"/>
      <c r="AD117" s="156"/>
      <c r="AE117" s="156"/>
      <c r="AF117" s="158"/>
      <c r="AG117" s="154"/>
      <c r="AH117" s="156"/>
      <c r="AI117" s="156"/>
      <c r="AJ117" s="157"/>
      <c r="AK117" s="271"/>
      <c r="AL117" s="154"/>
      <c r="AM117" s="156"/>
      <c r="AN117" s="156"/>
      <c r="AO117" s="158"/>
      <c r="AP117" s="154"/>
      <c r="AQ117" s="156"/>
      <c r="AR117" s="156"/>
      <c r="AS117" s="157"/>
      <c r="AT117" s="267"/>
      <c r="AU117" s="271"/>
      <c r="AV117" s="271"/>
      <c r="AW117" s="271"/>
      <c r="AX117" s="271"/>
      <c r="AY117" s="271"/>
      <c r="AZ117" s="271"/>
      <c r="BA117" s="271"/>
      <c r="BB117" s="271"/>
    </row>
    <row r="118" spans="1:54" ht="36" thickBot="1">
      <c r="A118" s="204">
        <v>4</v>
      </c>
      <c r="B118" s="190" t="s">
        <v>174</v>
      </c>
      <c r="C118" s="160" t="s">
        <v>102</v>
      </c>
      <c r="D118" s="103"/>
      <c r="E118" s="161">
        <v>72</v>
      </c>
      <c r="F118" s="248">
        <f>E118/36</f>
        <v>2</v>
      </c>
      <c r="G118" s="264"/>
      <c r="H118" s="240">
        <v>8</v>
      </c>
      <c r="I118" s="197"/>
      <c r="J118" s="182"/>
      <c r="K118" s="106"/>
      <c r="L118" s="162">
        <f>SUM(M118:P118)</f>
        <v>0</v>
      </c>
      <c r="M118" s="164">
        <f>(T118*$T$16+X118*$X$16+AC118*$AC$16+AG118*$AG$16+AL118*$AL$16+AP118*$AP$16+AU118*$AU$16+AY118*$AY$16)/2</f>
        <v>0</v>
      </c>
      <c r="N118" s="164"/>
      <c r="O118" s="164">
        <f>(V118*$T$16+Z118*$X$16+AE118*$AC$16+AI118*$AG$16+AN118*$AL$16+AR118*$AP$16+AW118*$AU$16+BA118*$AY$16)/2</f>
        <v>0</v>
      </c>
      <c r="P118" s="230">
        <f>(W118+AA118+AF118+AJ118+AO118+AS118+AX118+BB118)</f>
        <v>0</v>
      </c>
      <c r="Q118" s="163">
        <f>E118-L118</f>
        <v>72</v>
      </c>
      <c r="R118" s="184">
        <f>Q118/E118</f>
        <v>1</v>
      </c>
      <c r="S118" s="106"/>
      <c r="T118" s="162"/>
      <c r="U118" s="164"/>
      <c r="V118" s="164"/>
      <c r="W118" s="165"/>
      <c r="X118" s="162"/>
      <c r="Y118" s="164"/>
      <c r="Z118" s="164"/>
      <c r="AA118" s="165"/>
      <c r="AB118" s="107"/>
      <c r="AC118" s="162"/>
      <c r="AD118" s="164"/>
      <c r="AE118" s="164"/>
      <c r="AF118" s="166"/>
      <c r="AG118" s="162"/>
      <c r="AH118" s="164"/>
      <c r="AI118" s="164"/>
      <c r="AJ118" s="165"/>
      <c r="AK118" s="107"/>
      <c r="AL118" s="162"/>
      <c r="AM118" s="164"/>
      <c r="AN118" s="164"/>
      <c r="AO118" s="166"/>
      <c r="AP118" s="162"/>
      <c r="AQ118" s="164"/>
      <c r="AR118" s="164"/>
      <c r="AS118" s="165"/>
      <c r="AT118" s="267"/>
      <c r="AU118" s="271"/>
      <c r="AV118" s="271"/>
      <c r="AW118" s="271"/>
      <c r="AX118" s="271"/>
      <c r="AY118" s="271"/>
      <c r="AZ118" s="271"/>
      <c r="BA118" s="271"/>
      <c r="BB118" s="271"/>
    </row>
    <row r="119" spans="1:54" ht="20.25">
      <c r="A119" s="60"/>
      <c r="B119" s="61"/>
      <c r="C119" s="359" t="s">
        <v>31</v>
      </c>
      <c r="D119" s="339"/>
      <c r="E119" s="355">
        <f>SUM(E115:E118)</f>
        <v>288</v>
      </c>
      <c r="F119" s="374">
        <f>E119/36</f>
        <v>8</v>
      </c>
      <c r="G119" s="355"/>
      <c r="H119" s="355"/>
      <c r="I119" s="356"/>
      <c r="J119" s="356"/>
      <c r="K119" s="355"/>
      <c r="L119" s="360">
        <f aca="true" t="shared" si="48" ref="L119:Q119">SUM(L115:L118)</f>
        <v>48</v>
      </c>
      <c r="M119" s="360">
        <f t="shared" si="48"/>
        <v>28</v>
      </c>
      <c r="N119" s="360">
        <f t="shared" si="48"/>
        <v>0</v>
      </c>
      <c r="O119" s="360">
        <f t="shared" si="48"/>
        <v>14</v>
      </c>
      <c r="P119" s="360">
        <f t="shared" si="48"/>
        <v>6</v>
      </c>
      <c r="Q119" s="360">
        <f t="shared" si="48"/>
        <v>240</v>
      </c>
      <c r="R119" s="181"/>
      <c r="S119" s="174"/>
      <c r="T119" s="176"/>
      <c r="U119" s="176"/>
      <c r="V119" s="176"/>
      <c r="W119" s="176"/>
      <c r="X119" s="176"/>
      <c r="Y119" s="176"/>
      <c r="Z119" s="176"/>
      <c r="AA119" s="176"/>
      <c r="AB119" s="175"/>
      <c r="AC119" s="176"/>
      <c r="AD119" s="176"/>
      <c r="AE119" s="176"/>
      <c r="AF119" s="176"/>
      <c r="AG119" s="176"/>
      <c r="AH119" s="176"/>
      <c r="AI119" s="176"/>
      <c r="AJ119" s="176"/>
      <c r="AK119" s="175"/>
      <c r="AL119" s="175"/>
      <c r="AM119" s="175" t="s">
        <v>68</v>
      </c>
      <c r="AN119" s="175"/>
      <c r="AO119" s="175"/>
      <c r="AP119" s="175"/>
      <c r="AQ119" s="175"/>
      <c r="AR119" s="175"/>
      <c r="AS119" s="175"/>
      <c r="AT119" s="79"/>
      <c r="AU119" s="271"/>
      <c r="AV119" s="271"/>
      <c r="AW119" s="271"/>
      <c r="AX119" s="271"/>
      <c r="AY119" s="271"/>
      <c r="AZ119" s="271"/>
      <c r="BA119" s="271"/>
      <c r="BB119" s="271"/>
    </row>
    <row r="120" spans="1:54" ht="17.25">
      <c r="A120" s="46"/>
      <c r="B120" s="43"/>
      <c r="C120" s="121"/>
      <c r="D120" s="121"/>
      <c r="E120" s="121"/>
      <c r="F120" s="121"/>
      <c r="G120" s="121"/>
      <c r="H120" s="121"/>
      <c r="I120" s="121"/>
      <c r="J120" s="121"/>
      <c r="K120" s="86"/>
      <c r="L120" s="86"/>
      <c r="M120" s="86"/>
      <c r="N120" s="86"/>
      <c r="O120" s="86"/>
      <c r="P120" s="86"/>
      <c r="Q120" s="50"/>
      <c r="R120" s="51"/>
      <c r="S120" s="21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79"/>
      <c r="AM120" s="79"/>
      <c r="AN120" s="79"/>
      <c r="AO120" s="79"/>
      <c r="AP120" s="79"/>
      <c r="AQ120" s="79"/>
      <c r="AR120" s="79"/>
      <c r="AS120" s="79"/>
      <c r="AT120" s="79"/>
      <c r="AU120" s="271"/>
      <c r="AV120" s="271"/>
      <c r="AW120" s="271"/>
      <c r="AX120" s="271"/>
      <c r="AY120" s="271"/>
      <c r="AZ120" s="271"/>
      <c r="BA120" s="271"/>
      <c r="BB120" s="271"/>
    </row>
    <row r="121" spans="1:54" ht="17.25">
      <c r="A121" s="46"/>
      <c r="B121" s="43"/>
      <c r="C121" s="121"/>
      <c r="D121" s="121"/>
      <c r="E121" s="121"/>
      <c r="F121" s="121"/>
      <c r="G121" s="121"/>
      <c r="H121" s="121"/>
      <c r="I121" s="121"/>
      <c r="J121" s="121"/>
      <c r="K121" s="86"/>
      <c r="L121" s="86"/>
      <c r="M121" s="86"/>
      <c r="N121" s="86"/>
      <c r="O121" s="86"/>
      <c r="P121" s="86"/>
      <c r="Q121" s="50"/>
      <c r="R121" s="51"/>
      <c r="S121" s="21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79"/>
      <c r="AM121" s="79"/>
      <c r="AN121" s="79"/>
      <c r="AO121" s="79"/>
      <c r="AP121" s="79"/>
      <c r="AQ121" s="79"/>
      <c r="AR121" s="79"/>
      <c r="AS121" s="79"/>
      <c r="AT121" s="79"/>
      <c r="AU121" s="271"/>
      <c r="AV121" s="271"/>
      <c r="AW121" s="271"/>
      <c r="AX121" s="271"/>
      <c r="AY121" s="271"/>
      <c r="AZ121" s="271"/>
      <c r="BA121" s="271"/>
      <c r="BB121" s="271"/>
    </row>
    <row r="122" spans="1:54" ht="21">
      <c r="A122" s="46"/>
      <c r="B122" s="43"/>
      <c r="C122" s="530" t="s">
        <v>106</v>
      </c>
      <c r="D122" s="530"/>
      <c r="E122" s="530"/>
      <c r="F122" s="530"/>
      <c r="G122" s="530"/>
      <c r="H122" s="530"/>
      <c r="I122" s="530"/>
      <c r="J122" s="530"/>
      <c r="K122" s="530"/>
      <c r="L122" s="530"/>
      <c r="M122" s="530"/>
      <c r="N122" s="530"/>
      <c r="O122" s="86"/>
      <c r="P122" s="86"/>
      <c r="Q122" s="50"/>
      <c r="R122" s="51"/>
      <c r="S122" s="21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79"/>
      <c r="AM122" s="79"/>
      <c r="AN122" s="79"/>
      <c r="AO122" s="79"/>
      <c r="AP122" s="79"/>
      <c r="AQ122" s="79"/>
      <c r="AR122" s="79"/>
      <c r="AS122" s="79"/>
      <c r="AT122" s="79"/>
      <c r="AU122" s="271"/>
      <c r="AV122" s="271"/>
      <c r="AW122" s="271"/>
      <c r="AX122" s="271"/>
      <c r="AY122" s="271"/>
      <c r="AZ122" s="271"/>
      <c r="BA122" s="271"/>
      <c r="BB122" s="271"/>
    </row>
    <row r="123" spans="1:54" ht="21">
      <c r="A123" s="46"/>
      <c r="B123" s="43"/>
      <c r="C123" s="121"/>
      <c r="D123" s="121"/>
      <c r="E123" s="121"/>
      <c r="F123" s="121"/>
      <c r="G123" s="529" t="s">
        <v>32</v>
      </c>
      <c r="H123" s="529"/>
      <c r="I123" s="347">
        <f>E133</f>
        <v>576</v>
      </c>
      <c r="K123" s="73"/>
      <c r="L123" s="73"/>
      <c r="M123" s="73"/>
      <c r="N123" s="73"/>
      <c r="O123" s="73"/>
      <c r="P123" s="73"/>
      <c r="Q123" s="50"/>
      <c r="R123" s="51"/>
      <c r="S123" s="21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79"/>
      <c r="AM123" s="79"/>
      <c r="AN123" s="79"/>
      <c r="AO123" s="79"/>
      <c r="AP123" s="79"/>
      <c r="AQ123" s="79"/>
      <c r="AR123" s="79"/>
      <c r="AS123" s="79"/>
      <c r="AT123" s="79"/>
      <c r="AU123" s="271"/>
      <c r="AV123" s="271"/>
      <c r="AW123" s="271"/>
      <c r="AX123" s="271"/>
      <c r="AY123" s="271"/>
      <c r="AZ123" s="271"/>
      <c r="BA123" s="271"/>
      <c r="BB123" s="271"/>
    </row>
    <row r="124" spans="1:54" ht="18" thickBot="1">
      <c r="A124" s="46"/>
      <c r="B124" s="43"/>
      <c r="C124" s="47"/>
      <c r="D124" s="45"/>
      <c r="E124" s="48"/>
      <c r="F124" s="48"/>
      <c r="G124" s="48"/>
      <c r="H124" s="48"/>
      <c r="I124" s="49"/>
      <c r="J124" s="49"/>
      <c r="K124" s="48"/>
      <c r="L124" s="50"/>
      <c r="M124" s="50"/>
      <c r="N124" s="50"/>
      <c r="O124" s="50"/>
      <c r="P124" s="50"/>
      <c r="Q124" s="50"/>
      <c r="R124" s="51"/>
      <c r="S124" s="21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79"/>
      <c r="AM124" s="79"/>
      <c r="AN124" s="79"/>
      <c r="AO124" s="79"/>
      <c r="AP124" s="79"/>
      <c r="AQ124" s="79"/>
      <c r="AR124" s="79"/>
      <c r="AS124" s="79"/>
      <c r="AT124" s="79"/>
      <c r="AU124" s="271"/>
      <c r="AV124" s="271"/>
      <c r="AW124" s="271"/>
      <c r="AX124" s="271"/>
      <c r="AY124" s="271"/>
      <c r="AZ124" s="271"/>
      <c r="BA124" s="271"/>
      <c r="BB124" s="271"/>
    </row>
    <row r="125" spans="1:54" ht="81">
      <c r="A125" s="304">
        <v>1</v>
      </c>
      <c r="B125" s="357" t="s">
        <v>168</v>
      </c>
      <c r="C125" s="350" t="s">
        <v>103</v>
      </c>
      <c r="D125" s="103"/>
      <c r="E125" s="125">
        <v>144</v>
      </c>
      <c r="F125" s="126">
        <f aca="true" t="shared" si="49" ref="F125:F132">E125/36</f>
        <v>4</v>
      </c>
      <c r="G125" s="262"/>
      <c r="H125" s="238">
        <v>6</v>
      </c>
      <c r="I125" s="196"/>
      <c r="J125" s="108"/>
      <c r="K125" s="106"/>
      <c r="L125" s="129">
        <f aca="true" t="shared" si="50" ref="L125:L132">SUM(M125:P125)</f>
        <v>0</v>
      </c>
      <c r="M125" s="209">
        <f aca="true" t="shared" si="51" ref="M125:P132">(T125+X125+AC125+AG125+AL125+AP125+AU125)</f>
        <v>0</v>
      </c>
      <c r="N125" s="209">
        <f t="shared" si="51"/>
        <v>0</v>
      </c>
      <c r="O125" s="209">
        <f t="shared" si="51"/>
        <v>0</v>
      </c>
      <c r="P125" s="211">
        <f t="shared" si="51"/>
        <v>0</v>
      </c>
      <c r="Q125" s="129">
        <f aca="true" t="shared" si="52" ref="Q125:Q132">E125-L125</f>
        <v>144</v>
      </c>
      <c r="R125" s="132">
        <f aca="true" t="shared" si="53" ref="R125:R132">Q125/E125</f>
        <v>1</v>
      </c>
      <c r="S125" s="106"/>
      <c r="T125" s="129"/>
      <c r="U125" s="130"/>
      <c r="V125" s="130"/>
      <c r="W125" s="131"/>
      <c r="X125" s="129"/>
      <c r="Y125" s="130"/>
      <c r="Z125" s="130"/>
      <c r="AA125" s="131"/>
      <c r="AB125" s="107"/>
      <c r="AC125" s="129"/>
      <c r="AD125" s="130"/>
      <c r="AE125" s="130"/>
      <c r="AF125" s="135"/>
      <c r="AG125" s="129"/>
      <c r="AH125" s="130"/>
      <c r="AI125" s="130"/>
      <c r="AJ125" s="131"/>
      <c r="AK125" s="271"/>
      <c r="AL125" s="129"/>
      <c r="AM125" s="130"/>
      <c r="AN125" s="130"/>
      <c r="AO125" s="135"/>
      <c r="AP125" s="129"/>
      <c r="AQ125" s="130"/>
      <c r="AR125" s="130"/>
      <c r="AS125" s="131"/>
      <c r="AT125" s="267"/>
      <c r="AU125" s="271"/>
      <c r="AV125" s="271"/>
      <c r="AW125" s="271"/>
      <c r="AX125" s="271"/>
      <c r="AY125" s="271"/>
      <c r="AZ125" s="271"/>
      <c r="BA125" s="271"/>
      <c r="BB125" s="271"/>
    </row>
    <row r="126" spans="1:54" ht="40.5">
      <c r="A126" s="312">
        <v>2</v>
      </c>
      <c r="B126" s="467" t="s">
        <v>104</v>
      </c>
      <c r="C126" s="358" t="s">
        <v>49</v>
      </c>
      <c r="D126" s="103"/>
      <c r="E126" s="200">
        <v>144</v>
      </c>
      <c r="F126" s="128">
        <f t="shared" si="49"/>
        <v>4</v>
      </c>
      <c r="G126" s="263"/>
      <c r="H126" s="239">
        <v>5</v>
      </c>
      <c r="I126" s="127"/>
      <c r="J126" s="112"/>
      <c r="K126" s="106"/>
      <c r="L126" s="138">
        <f t="shared" si="50"/>
        <v>14</v>
      </c>
      <c r="M126" s="215">
        <f t="shared" si="51"/>
        <v>8</v>
      </c>
      <c r="N126" s="215">
        <f t="shared" si="51"/>
        <v>0</v>
      </c>
      <c r="O126" s="215">
        <f t="shared" si="51"/>
        <v>4</v>
      </c>
      <c r="P126" s="218">
        <f t="shared" si="51"/>
        <v>2</v>
      </c>
      <c r="Q126" s="138">
        <f t="shared" si="52"/>
        <v>130</v>
      </c>
      <c r="R126" s="141">
        <f t="shared" si="53"/>
        <v>0.9027777777777778</v>
      </c>
      <c r="S126" s="106"/>
      <c r="T126" s="150"/>
      <c r="U126" s="151"/>
      <c r="V126" s="151"/>
      <c r="W126" s="152"/>
      <c r="X126" s="150"/>
      <c r="Y126" s="151"/>
      <c r="Z126" s="151"/>
      <c r="AA126" s="152"/>
      <c r="AB126" s="107"/>
      <c r="AC126" s="150">
        <v>8</v>
      </c>
      <c r="AD126" s="151"/>
      <c r="AE126" s="151">
        <v>4</v>
      </c>
      <c r="AF126" s="153">
        <v>2</v>
      </c>
      <c r="AG126" s="150"/>
      <c r="AH126" s="151"/>
      <c r="AI126" s="151"/>
      <c r="AJ126" s="152"/>
      <c r="AK126" s="271"/>
      <c r="AL126" s="150"/>
      <c r="AM126" s="151"/>
      <c r="AN126" s="151"/>
      <c r="AO126" s="157"/>
      <c r="AP126" s="150"/>
      <c r="AQ126" s="151"/>
      <c r="AR126" s="151"/>
      <c r="AS126" s="152"/>
      <c r="AT126" s="267"/>
      <c r="AU126" s="271"/>
      <c r="AV126" s="271"/>
      <c r="AW126" s="271"/>
      <c r="AX126" s="271"/>
      <c r="AY126" s="271"/>
      <c r="AZ126" s="271"/>
      <c r="BA126" s="271"/>
      <c r="BB126" s="271"/>
    </row>
    <row r="127" spans="1:54" ht="61.5" customHeight="1">
      <c r="A127" s="312">
        <v>3</v>
      </c>
      <c r="B127" s="467" t="s">
        <v>82</v>
      </c>
      <c r="C127" s="358" t="s">
        <v>49</v>
      </c>
      <c r="D127" s="103"/>
      <c r="E127" s="200">
        <v>144</v>
      </c>
      <c r="F127" s="128">
        <f t="shared" si="49"/>
        <v>4</v>
      </c>
      <c r="G127" s="263"/>
      <c r="H127" s="239">
        <v>5</v>
      </c>
      <c r="I127" s="127"/>
      <c r="J127" s="112"/>
      <c r="K127" s="106"/>
      <c r="L127" s="138">
        <f t="shared" si="50"/>
        <v>16</v>
      </c>
      <c r="M127" s="215">
        <f t="shared" si="51"/>
        <v>10</v>
      </c>
      <c r="N127" s="215">
        <f t="shared" si="51"/>
        <v>0</v>
      </c>
      <c r="O127" s="215">
        <f t="shared" si="51"/>
        <v>4</v>
      </c>
      <c r="P127" s="218">
        <f t="shared" si="51"/>
        <v>2</v>
      </c>
      <c r="Q127" s="138">
        <f t="shared" si="52"/>
        <v>128</v>
      </c>
      <c r="R127" s="141">
        <f t="shared" si="53"/>
        <v>0.8888888888888888</v>
      </c>
      <c r="S127" s="106"/>
      <c r="T127" s="150"/>
      <c r="U127" s="151"/>
      <c r="V127" s="151"/>
      <c r="W127" s="152"/>
      <c r="X127" s="150"/>
      <c r="Y127" s="151"/>
      <c r="Z127" s="151"/>
      <c r="AA127" s="152"/>
      <c r="AB127" s="107"/>
      <c r="AC127" s="150">
        <v>10</v>
      </c>
      <c r="AD127" s="151"/>
      <c r="AE127" s="151">
        <v>4</v>
      </c>
      <c r="AF127" s="153">
        <v>2</v>
      </c>
      <c r="AG127" s="150"/>
      <c r="AH127" s="151"/>
      <c r="AI127" s="151"/>
      <c r="AJ127" s="152"/>
      <c r="AK127" s="271"/>
      <c r="AL127" s="150"/>
      <c r="AM127" s="151"/>
      <c r="AN127" s="151"/>
      <c r="AO127" s="157"/>
      <c r="AP127" s="150"/>
      <c r="AQ127" s="151"/>
      <c r="AR127" s="151"/>
      <c r="AS127" s="152"/>
      <c r="AT127" s="267"/>
      <c r="AU127" s="271"/>
      <c r="AV127" s="271"/>
      <c r="AW127" s="271"/>
      <c r="AX127" s="271"/>
      <c r="AY127" s="271"/>
      <c r="AZ127" s="271"/>
      <c r="BA127" s="271"/>
      <c r="BB127" s="271"/>
    </row>
    <row r="128" spans="1:54" ht="89.25" customHeight="1">
      <c r="A128" s="312">
        <v>4</v>
      </c>
      <c r="B128" s="467" t="s">
        <v>83</v>
      </c>
      <c r="C128" s="358" t="s">
        <v>49</v>
      </c>
      <c r="D128" s="103"/>
      <c r="E128" s="200">
        <v>144</v>
      </c>
      <c r="F128" s="128">
        <f t="shared" si="49"/>
        <v>4</v>
      </c>
      <c r="G128" s="263"/>
      <c r="H128" s="239">
        <v>8</v>
      </c>
      <c r="I128" s="127"/>
      <c r="J128" s="112"/>
      <c r="K128" s="106"/>
      <c r="L128" s="138">
        <f t="shared" si="50"/>
        <v>16</v>
      </c>
      <c r="M128" s="215">
        <f t="shared" si="51"/>
        <v>10</v>
      </c>
      <c r="N128" s="215">
        <f t="shared" si="51"/>
        <v>0</v>
      </c>
      <c r="O128" s="215">
        <f t="shared" si="51"/>
        <v>4</v>
      </c>
      <c r="P128" s="218">
        <f t="shared" si="51"/>
        <v>2</v>
      </c>
      <c r="Q128" s="138">
        <f t="shared" si="52"/>
        <v>128</v>
      </c>
      <c r="R128" s="141">
        <f t="shared" si="53"/>
        <v>0.8888888888888888</v>
      </c>
      <c r="S128" s="106"/>
      <c r="T128" s="150"/>
      <c r="U128" s="151"/>
      <c r="V128" s="151"/>
      <c r="W128" s="152"/>
      <c r="X128" s="150"/>
      <c r="Y128" s="151"/>
      <c r="Z128" s="151"/>
      <c r="AA128" s="152"/>
      <c r="AB128" s="107"/>
      <c r="AC128" s="150"/>
      <c r="AD128" s="151"/>
      <c r="AE128" s="151"/>
      <c r="AF128" s="153"/>
      <c r="AG128" s="150"/>
      <c r="AH128" s="151"/>
      <c r="AI128" s="151"/>
      <c r="AJ128" s="152"/>
      <c r="AK128" s="271"/>
      <c r="AL128" s="150"/>
      <c r="AM128" s="151"/>
      <c r="AN128" s="151"/>
      <c r="AO128" s="153"/>
      <c r="AP128" s="150">
        <v>10</v>
      </c>
      <c r="AQ128" s="151"/>
      <c r="AR128" s="151">
        <v>4</v>
      </c>
      <c r="AS128" s="152">
        <v>2</v>
      </c>
      <c r="AT128" s="267"/>
      <c r="AU128" s="271"/>
      <c r="AV128" s="271"/>
      <c r="AW128" s="271"/>
      <c r="AX128" s="271"/>
      <c r="AY128" s="271"/>
      <c r="AZ128" s="271"/>
      <c r="BA128" s="271"/>
      <c r="BB128" s="271"/>
    </row>
    <row r="129" spans="1:54" ht="40.5">
      <c r="A129" s="305">
        <v>5</v>
      </c>
      <c r="B129" s="468" t="s">
        <v>80</v>
      </c>
      <c r="C129" s="351" t="s">
        <v>49</v>
      </c>
      <c r="D129" s="103"/>
      <c r="E129" s="137">
        <v>72</v>
      </c>
      <c r="F129" s="128">
        <f t="shared" si="49"/>
        <v>2</v>
      </c>
      <c r="G129" s="263"/>
      <c r="H129" s="239">
        <v>7</v>
      </c>
      <c r="I129" s="127"/>
      <c r="J129" s="112"/>
      <c r="K129" s="106"/>
      <c r="L129" s="138">
        <f t="shared" si="50"/>
        <v>0</v>
      </c>
      <c r="M129" s="215">
        <f t="shared" si="51"/>
        <v>0</v>
      </c>
      <c r="N129" s="215">
        <f t="shared" si="51"/>
        <v>0</v>
      </c>
      <c r="O129" s="215">
        <f t="shared" si="51"/>
        <v>0</v>
      </c>
      <c r="P129" s="218">
        <f t="shared" si="51"/>
        <v>0</v>
      </c>
      <c r="Q129" s="138">
        <f t="shared" si="52"/>
        <v>72</v>
      </c>
      <c r="R129" s="141">
        <f t="shared" si="53"/>
        <v>1</v>
      </c>
      <c r="S129" s="106"/>
      <c r="T129" s="138"/>
      <c r="U129" s="139"/>
      <c r="V129" s="139"/>
      <c r="W129" s="140"/>
      <c r="X129" s="138"/>
      <c r="Y129" s="139"/>
      <c r="Z129" s="139"/>
      <c r="AA129" s="140"/>
      <c r="AB129" s="107"/>
      <c r="AC129" s="138"/>
      <c r="AD129" s="139"/>
      <c r="AE129" s="139"/>
      <c r="AF129" s="147"/>
      <c r="AG129" s="138"/>
      <c r="AH129" s="139"/>
      <c r="AI129" s="139"/>
      <c r="AJ129" s="140"/>
      <c r="AK129" s="271"/>
      <c r="AL129" s="138"/>
      <c r="AM129" s="139"/>
      <c r="AN129" s="139"/>
      <c r="AO129" s="147"/>
      <c r="AP129" s="138"/>
      <c r="AQ129" s="139"/>
      <c r="AR129" s="139"/>
      <c r="AS129" s="140"/>
      <c r="AT129" s="267"/>
      <c r="AU129" s="271"/>
      <c r="AV129" s="271"/>
      <c r="AW129" s="271"/>
      <c r="AX129" s="271"/>
      <c r="AY129" s="271"/>
      <c r="AZ129" s="271"/>
      <c r="BA129" s="271"/>
      <c r="BB129" s="271"/>
    </row>
    <row r="130" spans="1:54" ht="40.5">
      <c r="A130" s="312">
        <v>6</v>
      </c>
      <c r="B130" s="468" t="s">
        <v>135</v>
      </c>
      <c r="C130" s="351" t="s">
        <v>49</v>
      </c>
      <c r="D130" s="103"/>
      <c r="E130" s="137">
        <v>72</v>
      </c>
      <c r="F130" s="128">
        <f t="shared" si="49"/>
        <v>2</v>
      </c>
      <c r="G130" s="263"/>
      <c r="H130" s="239">
        <v>8</v>
      </c>
      <c r="I130" s="127"/>
      <c r="J130" s="112"/>
      <c r="K130" s="106"/>
      <c r="L130" s="138">
        <f t="shared" si="50"/>
        <v>0</v>
      </c>
      <c r="M130" s="215">
        <f t="shared" si="51"/>
        <v>0</v>
      </c>
      <c r="N130" s="215">
        <f t="shared" si="51"/>
        <v>0</v>
      </c>
      <c r="O130" s="215">
        <f t="shared" si="51"/>
        <v>0</v>
      </c>
      <c r="P130" s="218">
        <f t="shared" si="51"/>
        <v>0</v>
      </c>
      <c r="Q130" s="138">
        <f t="shared" si="52"/>
        <v>72</v>
      </c>
      <c r="R130" s="141">
        <f t="shared" si="53"/>
        <v>1</v>
      </c>
      <c r="S130" s="106"/>
      <c r="T130" s="154"/>
      <c r="U130" s="156"/>
      <c r="V130" s="156"/>
      <c r="W130" s="157"/>
      <c r="X130" s="154"/>
      <c r="Y130" s="156"/>
      <c r="Z130" s="156"/>
      <c r="AA130" s="157"/>
      <c r="AB130" s="107"/>
      <c r="AC130" s="154"/>
      <c r="AD130" s="156"/>
      <c r="AE130" s="156"/>
      <c r="AF130" s="158"/>
      <c r="AG130" s="154"/>
      <c r="AH130" s="156"/>
      <c r="AI130" s="156"/>
      <c r="AJ130" s="157"/>
      <c r="AK130" s="271"/>
      <c r="AL130" s="154"/>
      <c r="AM130" s="156"/>
      <c r="AN130" s="156"/>
      <c r="AO130" s="158"/>
      <c r="AP130" s="154"/>
      <c r="AQ130" s="156"/>
      <c r="AR130" s="156"/>
      <c r="AS130" s="157"/>
      <c r="AT130" s="267"/>
      <c r="AU130" s="271"/>
      <c r="AV130" s="271"/>
      <c r="AW130" s="271"/>
      <c r="AX130" s="271"/>
      <c r="AY130" s="271"/>
      <c r="AZ130" s="271"/>
      <c r="BA130" s="271"/>
      <c r="BB130" s="271"/>
    </row>
    <row r="131" spans="1:54" ht="102">
      <c r="A131" s="312">
        <v>7</v>
      </c>
      <c r="B131" s="468" t="s">
        <v>136</v>
      </c>
      <c r="C131" s="351" t="s">
        <v>49</v>
      </c>
      <c r="D131" s="103"/>
      <c r="E131" s="137">
        <v>72</v>
      </c>
      <c r="F131" s="128">
        <f t="shared" si="49"/>
        <v>2</v>
      </c>
      <c r="G131" s="263"/>
      <c r="H131" s="239">
        <v>9</v>
      </c>
      <c r="I131" s="127"/>
      <c r="J131" s="112"/>
      <c r="K131" s="106"/>
      <c r="L131" s="138">
        <f t="shared" si="50"/>
        <v>0</v>
      </c>
      <c r="M131" s="215">
        <f t="shared" si="51"/>
        <v>0</v>
      </c>
      <c r="N131" s="215">
        <f t="shared" si="51"/>
        <v>0</v>
      </c>
      <c r="O131" s="215">
        <f t="shared" si="51"/>
        <v>0</v>
      </c>
      <c r="P131" s="218">
        <f t="shared" si="51"/>
        <v>0</v>
      </c>
      <c r="Q131" s="138">
        <f t="shared" si="52"/>
        <v>72</v>
      </c>
      <c r="R131" s="141">
        <f t="shared" si="53"/>
        <v>1</v>
      </c>
      <c r="S131" s="106"/>
      <c r="T131" s="154"/>
      <c r="U131" s="156"/>
      <c r="V131" s="156"/>
      <c r="W131" s="157"/>
      <c r="X131" s="154"/>
      <c r="Y131" s="156"/>
      <c r="Z131" s="156"/>
      <c r="AA131" s="157"/>
      <c r="AB131" s="107"/>
      <c r="AC131" s="154"/>
      <c r="AD131" s="156"/>
      <c r="AE131" s="156"/>
      <c r="AF131" s="158"/>
      <c r="AG131" s="154"/>
      <c r="AH131" s="156"/>
      <c r="AI131" s="156"/>
      <c r="AJ131" s="157"/>
      <c r="AK131" s="271"/>
      <c r="AL131" s="154"/>
      <c r="AM131" s="156"/>
      <c r="AN131" s="156"/>
      <c r="AO131" s="158"/>
      <c r="AP131" s="154"/>
      <c r="AQ131" s="156"/>
      <c r="AR131" s="156"/>
      <c r="AS131" s="157"/>
      <c r="AT131" s="267"/>
      <c r="AU131" s="271"/>
      <c r="AV131" s="271"/>
      <c r="AW131" s="271"/>
      <c r="AX131" s="271"/>
      <c r="AY131" s="271"/>
      <c r="AZ131" s="271"/>
      <c r="BA131" s="271"/>
      <c r="BB131" s="271"/>
    </row>
    <row r="132" spans="1:54" ht="102" thickBot="1">
      <c r="A132" s="305">
        <v>8</v>
      </c>
      <c r="B132" s="469" t="s">
        <v>134</v>
      </c>
      <c r="C132" s="353" t="s">
        <v>49</v>
      </c>
      <c r="D132" s="103"/>
      <c r="E132" s="161">
        <v>72</v>
      </c>
      <c r="F132" s="248">
        <f t="shared" si="49"/>
        <v>2</v>
      </c>
      <c r="G132" s="264"/>
      <c r="H132" s="240">
        <v>7</v>
      </c>
      <c r="I132" s="197"/>
      <c r="J132" s="182"/>
      <c r="K132" s="106"/>
      <c r="L132" s="162">
        <f t="shared" si="50"/>
        <v>0</v>
      </c>
      <c r="M132" s="227">
        <f t="shared" si="51"/>
        <v>0</v>
      </c>
      <c r="N132" s="227">
        <f t="shared" si="51"/>
        <v>0</v>
      </c>
      <c r="O132" s="227">
        <f t="shared" si="51"/>
        <v>0</v>
      </c>
      <c r="P132" s="230">
        <f t="shared" si="51"/>
        <v>0</v>
      </c>
      <c r="Q132" s="162">
        <f t="shared" si="52"/>
        <v>72</v>
      </c>
      <c r="R132" s="184">
        <f t="shared" si="53"/>
        <v>1</v>
      </c>
      <c r="S132" s="106"/>
      <c r="T132" s="162"/>
      <c r="U132" s="164"/>
      <c r="V132" s="164"/>
      <c r="W132" s="165"/>
      <c r="X132" s="162"/>
      <c r="Y132" s="164"/>
      <c r="Z132" s="164"/>
      <c r="AA132" s="165"/>
      <c r="AB132" s="107"/>
      <c r="AC132" s="162"/>
      <c r="AD132" s="164"/>
      <c r="AE132" s="164"/>
      <c r="AF132" s="166"/>
      <c r="AG132" s="162"/>
      <c r="AH132" s="164"/>
      <c r="AI132" s="164"/>
      <c r="AJ132" s="165"/>
      <c r="AK132" s="107"/>
      <c r="AL132" s="162"/>
      <c r="AM132" s="164"/>
      <c r="AN132" s="164"/>
      <c r="AO132" s="166"/>
      <c r="AP132" s="162"/>
      <c r="AQ132" s="164"/>
      <c r="AR132" s="164"/>
      <c r="AS132" s="165"/>
      <c r="AT132" s="267"/>
      <c r="AU132" s="271"/>
      <c r="AV132" s="271"/>
      <c r="AW132" s="271"/>
      <c r="AX132" s="271"/>
      <c r="AY132" s="271"/>
      <c r="AZ132" s="271"/>
      <c r="BA132" s="271"/>
      <c r="BB132" s="271"/>
    </row>
    <row r="133" spans="1:54" ht="20.25">
      <c r="A133" s="60"/>
      <c r="B133" s="61"/>
      <c r="C133" s="359" t="s">
        <v>31</v>
      </c>
      <c r="D133" s="339"/>
      <c r="E133" s="355">
        <f>E132+E129+E128+E127+E126</f>
        <v>576</v>
      </c>
      <c r="F133" s="374">
        <f>E133/36</f>
        <v>16</v>
      </c>
      <c r="G133" s="355"/>
      <c r="H133" s="355"/>
      <c r="I133" s="356"/>
      <c r="J133" s="356"/>
      <c r="K133" s="355"/>
      <c r="L133" s="360">
        <f aca="true" t="shared" si="54" ref="L133:Q133">SUM(L125:L132)</f>
        <v>46</v>
      </c>
      <c r="M133" s="360">
        <f t="shared" si="54"/>
        <v>28</v>
      </c>
      <c r="N133" s="360">
        <f t="shared" si="54"/>
        <v>0</v>
      </c>
      <c r="O133" s="360">
        <f t="shared" si="54"/>
        <v>12</v>
      </c>
      <c r="P133" s="360">
        <f t="shared" si="54"/>
        <v>6</v>
      </c>
      <c r="Q133" s="360">
        <f t="shared" si="54"/>
        <v>818</v>
      </c>
      <c r="R133" s="181"/>
      <c r="S133" s="174"/>
      <c r="T133" s="176"/>
      <c r="U133" s="176"/>
      <c r="V133" s="176"/>
      <c r="W133" s="176"/>
      <c r="X133" s="176"/>
      <c r="Y133" s="176"/>
      <c r="Z133" s="176"/>
      <c r="AA133" s="176"/>
      <c r="AB133" s="175"/>
      <c r="AC133" s="176"/>
      <c r="AD133" s="176"/>
      <c r="AE133" s="176"/>
      <c r="AF133" s="176"/>
      <c r="AG133" s="176"/>
      <c r="AH133" s="176"/>
      <c r="AI133" s="176"/>
      <c r="AJ133" s="176"/>
      <c r="AK133" s="175"/>
      <c r="AL133" s="175"/>
      <c r="AM133" s="175" t="s">
        <v>68</v>
      </c>
      <c r="AN133" s="175"/>
      <c r="AO133" s="175"/>
      <c r="AP133" s="175"/>
      <c r="AQ133" s="175"/>
      <c r="AR133" s="175"/>
      <c r="AS133" s="175"/>
      <c r="AT133" s="79"/>
      <c r="AU133" s="271"/>
      <c r="AV133" s="271"/>
      <c r="AW133" s="271"/>
      <c r="AX133" s="271"/>
      <c r="AY133" s="271"/>
      <c r="AZ133" s="271"/>
      <c r="BA133" s="271"/>
      <c r="BB133" s="271"/>
    </row>
    <row r="134" spans="1:54" ht="18">
      <c r="A134" s="46"/>
      <c r="B134" s="43"/>
      <c r="C134" s="177"/>
      <c r="D134" s="101"/>
      <c r="E134" s="178"/>
      <c r="F134" s="178"/>
      <c r="G134" s="178"/>
      <c r="H134" s="178"/>
      <c r="I134" s="179"/>
      <c r="J134" s="179"/>
      <c r="K134" s="178"/>
      <c r="L134" s="180"/>
      <c r="M134" s="180"/>
      <c r="N134" s="180"/>
      <c r="O134" s="180"/>
      <c r="P134" s="180"/>
      <c r="Q134" s="180"/>
      <c r="R134" s="181"/>
      <c r="S134" s="174"/>
      <c r="T134" s="175"/>
      <c r="U134" s="175"/>
      <c r="V134" s="175"/>
      <c r="W134" s="175"/>
      <c r="X134" s="175"/>
      <c r="Y134" s="175"/>
      <c r="Z134" s="175"/>
      <c r="AA134" s="175"/>
      <c r="AB134" s="175"/>
      <c r="AC134" s="175"/>
      <c r="AD134" s="175"/>
      <c r="AE134" s="175"/>
      <c r="AF134" s="175"/>
      <c r="AG134" s="175"/>
      <c r="AH134" s="175"/>
      <c r="AI134" s="175"/>
      <c r="AJ134" s="175"/>
      <c r="AK134" s="175"/>
      <c r="AL134" s="185"/>
      <c r="AM134" s="185"/>
      <c r="AN134" s="185"/>
      <c r="AO134" s="185"/>
      <c r="AP134" s="185"/>
      <c r="AQ134" s="185"/>
      <c r="AR134" s="185"/>
      <c r="AS134" s="185"/>
      <c r="AT134" s="79"/>
      <c r="AU134" s="271"/>
      <c r="AV134" s="271"/>
      <c r="AW134" s="271"/>
      <c r="AX134" s="271"/>
      <c r="AY134" s="271"/>
      <c r="AZ134" s="271"/>
      <c r="BA134" s="271"/>
      <c r="BB134" s="271"/>
    </row>
    <row r="135" spans="1:54" ht="18" customHeight="1">
      <c r="A135" s="53"/>
      <c r="B135" s="549" t="s">
        <v>183</v>
      </c>
      <c r="C135" s="549"/>
      <c r="D135" s="549"/>
      <c r="E135" s="549"/>
      <c r="F135" s="549"/>
      <c r="G135" s="549"/>
      <c r="H135" s="549"/>
      <c r="I135" s="549"/>
      <c r="J135" s="549"/>
      <c r="K135" s="549"/>
      <c r="L135" s="549"/>
      <c r="M135" s="549"/>
      <c r="N135" s="549"/>
      <c r="O135" s="549"/>
      <c r="P135" s="549"/>
      <c r="Q135" s="549"/>
      <c r="R135" s="549"/>
      <c r="S135" s="549"/>
      <c r="T135" s="549"/>
      <c r="U135" s="549"/>
      <c r="V135" s="549"/>
      <c r="W135" s="549"/>
      <c r="X135" s="549"/>
      <c r="Y135" s="549"/>
      <c r="Z135" s="549"/>
      <c r="AA135" s="549"/>
      <c r="AB135" s="549"/>
      <c r="AC135" s="549"/>
      <c r="AD135" s="549"/>
      <c r="AE135" s="549"/>
      <c r="AF135" s="549"/>
      <c r="AG135" s="549"/>
      <c r="AH135" s="191"/>
      <c r="AI135" s="191"/>
      <c r="AJ135" s="192"/>
      <c r="AK135" s="191"/>
      <c r="AL135" s="193"/>
      <c r="AM135" s="193"/>
      <c r="AN135" s="193"/>
      <c r="AO135" s="281"/>
      <c r="AP135" s="77"/>
      <c r="AQ135" s="77"/>
      <c r="AR135" s="77"/>
      <c r="AS135" s="281"/>
      <c r="AT135" s="77"/>
      <c r="AU135" s="282"/>
      <c r="AV135" s="271"/>
      <c r="AW135" s="271"/>
      <c r="AX135" s="271"/>
      <c r="AY135" s="271"/>
      <c r="AZ135" s="271"/>
      <c r="BA135" s="271"/>
      <c r="BB135" s="271"/>
    </row>
    <row r="136" spans="1:54" ht="17.25">
      <c r="A136" s="1"/>
      <c r="B136" s="549"/>
      <c r="C136" s="549"/>
      <c r="D136" s="549"/>
      <c r="E136" s="549"/>
      <c r="F136" s="549"/>
      <c r="G136" s="549"/>
      <c r="H136" s="549"/>
      <c r="I136" s="549"/>
      <c r="J136" s="549"/>
      <c r="K136" s="549"/>
      <c r="L136" s="549"/>
      <c r="M136" s="549"/>
      <c r="N136" s="549"/>
      <c r="O136" s="549"/>
      <c r="P136" s="549"/>
      <c r="Q136" s="549"/>
      <c r="R136" s="549"/>
      <c r="S136" s="549"/>
      <c r="T136" s="549"/>
      <c r="U136" s="549"/>
      <c r="V136" s="549"/>
      <c r="W136" s="549"/>
      <c r="X136" s="549"/>
      <c r="Y136" s="549"/>
      <c r="Z136" s="549"/>
      <c r="AA136" s="549"/>
      <c r="AB136" s="549"/>
      <c r="AC136" s="549"/>
      <c r="AD136" s="549"/>
      <c r="AE136" s="549"/>
      <c r="AF136" s="549"/>
      <c r="AG136" s="549"/>
      <c r="AH136" s="3"/>
      <c r="AI136" s="3"/>
      <c r="AJ136" s="3"/>
      <c r="AK136" s="3"/>
      <c r="AL136" s="4"/>
      <c r="AM136" s="4"/>
      <c r="AN136" s="4"/>
      <c r="AO136" s="4"/>
      <c r="AP136" s="4"/>
      <c r="AQ136" s="4"/>
      <c r="AR136" s="4"/>
      <c r="AS136" s="4"/>
      <c r="AT136" s="4"/>
      <c r="AU136" s="106"/>
      <c r="AV136" s="106"/>
      <c r="AW136" s="106"/>
      <c r="AX136" s="106"/>
      <c r="AY136" s="106"/>
      <c r="AZ136" s="106"/>
      <c r="BA136" s="106"/>
      <c r="BB136" s="106"/>
    </row>
    <row r="137" spans="18:54" ht="21" thickBot="1">
      <c r="R137" s="364"/>
      <c r="S137" s="364"/>
      <c r="T137" s="364"/>
      <c r="U137" s="364"/>
      <c r="V137" s="364"/>
      <c r="W137" s="364"/>
      <c r="X137" s="364"/>
      <c r="Y137" s="364"/>
      <c r="Z137" s="364"/>
      <c r="AA137" s="364"/>
      <c r="AB137" s="364"/>
      <c r="AC137" s="379"/>
      <c r="AD137" s="380"/>
      <c r="AE137" s="380"/>
      <c r="AF137" s="380"/>
      <c r="AG137" s="390" t="s">
        <v>107</v>
      </c>
      <c r="AH137" s="390"/>
      <c r="AI137" s="390"/>
      <c r="AJ137" s="390"/>
      <c r="AK137" s="390"/>
      <c r="AL137" s="390"/>
      <c r="AM137" s="364"/>
      <c r="AN137" s="364"/>
      <c r="AO137" s="364"/>
      <c r="AP137" s="364"/>
      <c r="AQ137" s="364"/>
      <c r="AR137" s="364"/>
      <c r="AS137" s="364"/>
      <c r="AT137" s="364"/>
      <c r="AU137" s="378"/>
      <c r="AV137" s="378"/>
      <c r="AW137" s="378"/>
      <c r="AX137" s="378"/>
      <c r="AY137" s="378"/>
      <c r="AZ137" s="378"/>
      <c r="BA137" s="378"/>
      <c r="BB137" s="378"/>
    </row>
    <row r="138" spans="1:54" ht="21" thickBot="1">
      <c r="A138" s="275"/>
      <c r="B138" s="33"/>
      <c r="C138" s="275"/>
      <c r="R138" s="364"/>
      <c r="S138" s="364"/>
      <c r="T138" s="379"/>
      <c r="U138" s="379"/>
      <c r="V138" s="379"/>
      <c r="W138" s="380"/>
      <c r="X138" s="380"/>
      <c r="Y138" s="380"/>
      <c r="Z138" s="546" t="s">
        <v>177</v>
      </c>
      <c r="AA138" s="547"/>
      <c r="AB138" s="547"/>
      <c r="AC138" s="547"/>
      <c r="AD138" s="547" t="s">
        <v>178</v>
      </c>
      <c r="AE138" s="547"/>
      <c r="AF138" s="547"/>
      <c r="AG138" s="547"/>
      <c r="AH138" s="547" t="s">
        <v>179</v>
      </c>
      <c r="AI138" s="547"/>
      <c r="AJ138" s="547"/>
      <c r="AK138" s="547"/>
      <c r="AL138" s="547" t="s">
        <v>181</v>
      </c>
      <c r="AM138" s="547"/>
      <c r="AN138" s="547"/>
      <c r="AO138" s="547"/>
      <c r="AP138" s="547" t="s">
        <v>180</v>
      </c>
      <c r="AQ138" s="547"/>
      <c r="AR138" s="547"/>
      <c r="AS138" s="551" t="s">
        <v>182</v>
      </c>
      <c r="AT138" s="542"/>
      <c r="AU138" s="543"/>
      <c r="AV138" s="390"/>
      <c r="AW138" s="364"/>
      <c r="AX138" s="364"/>
      <c r="AY138" s="364"/>
      <c r="AZ138" s="364"/>
      <c r="BA138" s="364"/>
      <c r="BB138" s="364"/>
    </row>
    <row r="139" spans="1:56" ht="21">
      <c r="A139" s="501" t="s">
        <v>39</v>
      </c>
      <c r="B139" s="501"/>
      <c r="C139" s="501"/>
      <c r="D139" s="501"/>
      <c r="E139" s="501"/>
      <c r="F139" s="501"/>
      <c r="G139" s="501"/>
      <c r="H139" s="194"/>
      <c r="I139" s="362">
        <f>F33</f>
        <v>7</v>
      </c>
      <c r="J139" s="364"/>
      <c r="K139" s="194"/>
      <c r="L139" s="194"/>
      <c r="M139" s="531">
        <f>I139/$I$146</f>
        <v>0.058333333333333334</v>
      </c>
      <c r="N139" s="531"/>
      <c r="O139" s="194"/>
      <c r="P139" s="194"/>
      <c r="Q139" s="194"/>
      <c r="R139" s="481" t="s">
        <v>44</v>
      </c>
      <c r="S139" s="481"/>
      <c r="T139" s="481"/>
      <c r="U139" s="481"/>
      <c r="V139" s="481"/>
      <c r="W139" s="481"/>
      <c r="X139" s="481"/>
      <c r="Y139" s="326"/>
      <c r="Z139" s="544">
        <v>3</v>
      </c>
      <c r="AA139" s="545"/>
      <c r="AB139" s="545"/>
      <c r="AC139" s="545"/>
      <c r="AD139" s="545">
        <v>3</v>
      </c>
      <c r="AE139" s="545"/>
      <c r="AF139" s="545"/>
      <c r="AG139" s="545"/>
      <c r="AH139" s="545">
        <v>4</v>
      </c>
      <c r="AI139" s="545"/>
      <c r="AJ139" s="545"/>
      <c r="AK139" s="545"/>
      <c r="AL139" s="545">
        <v>5</v>
      </c>
      <c r="AM139" s="545"/>
      <c r="AN139" s="545"/>
      <c r="AO139" s="545"/>
      <c r="AP139" s="545">
        <v>3</v>
      </c>
      <c r="AQ139" s="545"/>
      <c r="AR139" s="545"/>
      <c r="AS139" s="552">
        <v>3</v>
      </c>
      <c r="AT139" s="553"/>
      <c r="AU139" s="556"/>
      <c r="AV139" s="390"/>
      <c r="AW139" s="483"/>
      <c r="AX139" s="483"/>
      <c r="AY139" s="483"/>
      <c r="AZ139" s="483"/>
      <c r="BA139" s="483"/>
      <c r="BB139" s="483"/>
      <c r="BC139" s="89"/>
      <c r="BD139" s="89"/>
    </row>
    <row r="140" spans="1:56" ht="21" thickBot="1">
      <c r="A140" s="365"/>
      <c r="B140" s="361"/>
      <c r="C140" s="363"/>
      <c r="D140" s="363"/>
      <c r="E140" s="363"/>
      <c r="F140" s="363"/>
      <c r="H140" s="365"/>
      <c r="I140" s="362"/>
      <c r="J140" s="367"/>
      <c r="K140" s="276"/>
      <c r="L140" s="276"/>
      <c r="M140" s="365"/>
      <c r="N140" s="365"/>
      <c r="O140" s="276"/>
      <c r="P140" s="276"/>
      <c r="Q140" s="276"/>
      <c r="R140" s="481" t="s">
        <v>45</v>
      </c>
      <c r="S140" s="481"/>
      <c r="T140" s="481"/>
      <c r="U140" s="481"/>
      <c r="V140" s="481"/>
      <c r="W140" s="481"/>
      <c r="X140" s="481"/>
      <c r="Y140" s="365"/>
      <c r="Z140" s="494">
        <v>2</v>
      </c>
      <c r="AA140" s="480"/>
      <c r="AB140" s="480"/>
      <c r="AC140" s="480"/>
      <c r="AD140" s="480">
        <v>3</v>
      </c>
      <c r="AE140" s="480"/>
      <c r="AF140" s="480"/>
      <c r="AG140" s="480"/>
      <c r="AH140" s="480">
        <v>3</v>
      </c>
      <c r="AI140" s="480"/>
      <c r="AJ140" s="480"/>
      <c r="AK140" s="480"/>
      <c r="AL140" s="480">
        <v>2</v>
      </c>
      <c r="AM140" s="480"/>
      <c r="AN140" s="480"/>
      <c r="AO140" s="480"/>
      <c r="AP140" s="480">
        <v>5</v>
      </c>
      <c r="AQ140" s="480"/>
      <c r="AR140" s="480"/>
      <c r="AS140" s="554">
        <v>4</v>
      </c>
      <c r="AT140" s="555"/>
      <c r="AU140" s="557"/>
      <c r="AV140" s="390"/>
      <c r="AW140" s="483"/>
      <c r="AX140" s="483"/>
      <c r="AY140" s="483"/>
      <c r="AZ140" s="483"/>
      <c r="BA140" s="483"/>
      <c r="BB140" s="483"/>
      <c r="BC140" s="89"/>
      <c r="BD140" s="89"/>
    </row>
    <row r="141" spans="1:54" ht="21">
      <c r="A141" s="501" t="s">
        <v>57</v>
      </c>
      <c r="B141" s="501"/>
      <c r="C141" s="501"/>
      <c r="D141" s="501"/>
      <c r="E141" s="501"/>
      <c r="F141" s="501"/>
      <c r="H141" s="276"/>
      <c r="I141" s="368">
        <f>F48</f>
        <v>34</v>
      </c>
      <c r="J141" s="364"/>
      <c r="K141" s="276"/>
      <c r="L141" s="276"/>
      <c r="M141" s="533">
        <f>I141/$I$146</f>
        <v>0.2833333333333333</v>
      </c>
      <c r="N141" s="533"/>
      <c r="O141" s="276"/>
      <c r="P141" s="276"/>
      <c r="Q141" s="276"/>
      <c r="R141" s="481"/>
      <c r="S141" s="481"/>
      <c r="T141" s="481"/>
      <c r="U141" s="481"/>
      <c r="V141" s="481"/>
      <c r="W141" s="481"/>
      <c r="X141" s="481"/>
      <c r="Y141" s="328"/>
      <c r="Z141" s="479"/>
      <c r="AA141" s="479"/>
      <c r="AB141" s="479"/>
      <c r="AC141" s="479"/>
      <c r="AD141" s="479"/>
      <c r="AE141" s="479"/>
      <c r="AF141" s="479"/>
      <c r="AG141" s="479"/>
      <c r="AH141" s="479"/>
      <c r="AI141" s="479"/>
      <c r="AJ141" s="479"/>
      <c r="AK141" s="479"/>
      <c r="AL141" s="479"/>
      <c r="AM141" s="479"/>
      <c r="AN141" s="479"/>
      <c r="AO141" s="479"/>
      <c r="AP141" s="479"/>
      <c r="AQ141" s="479"/>
      <c r="AR141" s="479"/>
      <c r="AS141" s="479"/>
      <c r="AT141" s="479"/>
      <c r="AU141" s="479"/>
      <c r="AV141" s="479"/>
      <c r="AW141" s="479"/>
      <c r="AX141" s="479"/>
      <c r="AY141" s="479"/>
      <c r="AZ141" s="479"/>
      <c r="BA141" s="479"/>
      <c r="BB141" s="479"/>
    </row>
    <row r="142" spans="1:54" ht="18" customHeight="1">
      <c r="A142" s="365"/>
      <c r="B142" s="361"/>
      <c r="C142" s="365"/>
      <c r="D142" s="361"/>
      <c r="E142" s="361"/>
      <c r="F142" s="361"/>
      <c r="H142" s="276"/>
      <c r="I142" s="362"/>
      <c r="J142" s="364"/>
      <c r="K142" s="276"/>
      <c r="L142" s="276"/>
      <c r="M142" s="367"/>
      <c r="N142" s="365"/>
      <c r="O142" s="276"/>
      <c r="P142" s="276"/>
      <c r="Q142" s="276"/>
      <c r="R142" s="276"/>
      <c r="S142" s="276"/>
      <c r="T142" s="276"/>
      <c r="U142" s="276"/>
      <c r="V142" s="276"/>
      <c r="W142" s="276"/>
      <c r="X142" s="276"/>
      <c r="Y142" s="276"/>
      <c r="Z142" s="303"/>
      <c r="AA142" s="303"/>
      <c r="AB142" s="303"/>
      <c r="AC142" s="303"/>
      <c r="AD142" s="303"/>
      <c r="AE142" s="303"/>
      <c r="AF142" s="303"/>
      <c r="AG142" s="303"/>
      <c r="AH142" s="303"/>
      <c r="AI142" s="303"/>
      <c r="AJ142" s="303"/>
      <c r="AK142" s="303"/>
      <c r="AL142" s="303"/>
      <c r="AM142" s="303"/>
      <c r="AN142" s="303"/>
      <c r="AO142" s="303"/>
      <c r="AP142" s="303"/>
      <c r="AQ142" s="303"/>
      <c r="AR142" s="303"/>
      <c r="AS142" s="303"/>
      <c r="AT142" s="303"/>
      <c r="AU142" s="303"/>
      <c r="AV142" s="303"/>
      <c r="AW142" s="303"/>
      <c r="AX142" s="89"/>
      <c r="AY142" s="89"/>
      <c r="AZ142" s="89"/>
      <c r="BA142" s="89"/>
      <c r="BB142" s="89"/>
    </row>
    <row r="143" spans="1:49" ht="21">
      <c r="A143" s="501" t="s">
        <v>58</v>
      </c>
      <c r="B143" s="501"/>
      <c r="C143" s="501"/>
      <c r="D143" s="501"/>
      <c r="E143" s="501"/>
      <c r="F143" s="365"/>
      <c r="H143" s="276"/>
      <c r="I143" s="369">
        <f>F77</f>
        <v>29</v>
      </c>
      <c r="J143" s="364"/>
      <c r="K143" s="276"/>
      <c r="L143" s="276"/>
      <c r="M143" s="533">
        <f>I143/$I$146</f>
        <v>0.24166666666666667</v>
      </c>
      <c r="N143" s="533"/>
      <c r="O143" s="276"/>
      <c r="P143" s="276"/>
      <c r="Q143" s="276"/>
      <c r="R143" s="276"/>
      <c r="S143" s="276"/>
      <c r="T143" s="276"/>
      <c r="U143" s="276"/>
      <c r="V143" s="276"/>
      <c r="W143" s="276"/>
      <c r="X143" s="276"/>
      <c r="Y143" s="276"/>
      <c r="Z143" s="276"/>
      <c r="AA143" s="276"/>
      <c r="AB143" s="276"/>
      <c r="AC143" s="276"/>
      <c r="AD143" s="276"/>
      <c r="AE143" s="276"/>
      <c r="AF143" s="276"/>
      <c r="AG143" s="276"/>
      <c r="AH143" s="276"/>
      <c r="AI143" s="276"/>
      <c r="AJ143" s="276"/>
      <c r="AK143" s="276"/>
      <c r="AL143" s="276"/>
      <c r="AM143" s="276"/>
      <c r="AN143" s="276"/>
      <c r="AO143" s="276"/>
      <c r="AP143" s="276"/>
      <c r="AQ143" s="276"/>
      <c r="AR143" s="276"/>
      <c r="AS143" s="276"/>
      <c r="AT143" s="276"/>
      <c r="AU143" s="276"/>
      <c r="AV143" s="276"/>
      <c r="AW143" s="276"/>
    </row>
    <row r="144" spans="1:49" ht="21">
      <c r="A144" s="365"/>
      <c r="B144" s="361"/>
      <c r="C144" s="365"/>
      <c r="D144" s="361"/>
      <c r="E144" s="361"/>
      <c r="F144" s="361"/>
      <c r="H144" s="276"/>
      <c r="I144" s="362"/>
      <c r="J144" s="364"/>
      <c r="K144" s="276"/>
      <c r="L144" s="276"/>
      <c r="M144" s="367"/>
      <c r="N144" s="365"/>
      <c r="O144" s="276"/>
      <c r="P144" s="276"/>
      <c r="Q144" s="276"/>
      <c r="R144" s="276"/>
      <c r="S144" s="276"/>
      <c r="T144" s="276"/>
      <c r="U144" s="276"/>
      <c r="V144" s="276"/>
      <c r="W144" s="276"/>
      <c r="X144" s="276"/>
      <c r="Y144" s="276"/>
      <c r="Z144" s="276"/>
      <c r="AA144" s="276"/>
      <c r="AB144" s="276"/>
      <c r="AC144" s="276"/>
      <c r="AD144" s="276"/>
      <c r="AE144" s="276"/>
      <c r="AF144" s="276"/>
      <c r="AG144" s="276"/>
      <c r="AH144" s="276"/>
      <c r="AI144" s="276"/>
      <c r="AJ144" s="276"/>
      <c r="AK144" s="276"/>
      <c r="AL144" s="276"/>
      <c r="AM144" s="276"/>
      <c r="AN144" s="276"/>
      <c r="AO144" s="276"/>
      <c r="AP144" s="276"/>
      <c r="AQ144" s="276"/>
      <c r="AR144" s="276"/>
      <c r="AS144" s="276"/>
      <c r="AT144" s="276"/>
      <c r="AU144" s="276"/>
      <c r="AV144" s="276"/>
      <c r="AW144" s="276"/>
    </row>
    <row r="145" spans="1:49" ht="21">
      <c r="A145" s="501" t="s">
        <v>59</v>
      </c>
      <c r="B145" s="501"/>
      <c r="C145" s="501"/>
      <c r="D145" s="501"/>
      <c r="E145" s="501"/>
      <c r="F145" s="365"/>
      <c r="H145" s="276"/>
      <c r="I145" s="368">
        <f>F109+F133</f>
        <v>50</v>
      </c>
      <c r="J145" s="364"/>
      <c r="K145" s="276"/>
      <c r="L145" s="276"/>
      <c r="M145" s="533">
        <f>I145/$I$146</f>
        <v>0.4166666666666667</v>
      </c>
      <c r="N145" s="533"/>
      <c r="O145" s="276"/>
      <c r="P145" s="276"/>
      <c r="Q145" s="276"/>
      <c r="R145" s="276"/>
      <c r="S145" s="276"/>
      <c r="T145" s="276"/>
      <c r="U145" s="276"/>
      <c r="V145" s="276"/>
      <c r="W145" s="276"/>
      <c r="X145" s="276"/>
      <c r="Y145" s="276"/>
      <c r="Z145" s="276"/>
      <c r="AA145" s="276"/>
      <c r="AB145" s="276"/>
      <c r="AC145" s="276"/>
      <c r="AD145" s="276"/>
      <c r="AE145" s="276"/>
      <c r="AF145" s="276"/>
      <c r="AG145" s="276"/>
      <c r="AH145" s="276"/>
      <c r="AI145" s="276"/>
      <c r="AJ145" s="276"/>
      <c r="AK145" s="276"/>
      <c r="AL145" s="276"/>
      <c r="AM145" s="276"/>
      <c r="AN145" s="276"/>
      <c r="AO145" s="276"/>
      <c r="AP145" s="276"/>
      <c r="AQ145" s="276"/>
      <c r="AR145" s="276"/>
      <c r="AS145" s="276"/>
      <c r="AT145" s="276"/>
      <c r="AU145" s="276"/>
      <c r="AV145" s="276"/>
      <c r="AW145" s="276"/>
    </row>
    <row r="146" spans="1:49" ht="31.5" customHeight="1">
      <c r="A146" s="365"/>
      <c r="B146" s="361"/>
      <c r="C146" s="365"/>
      <c r="D146" s="361"/>
      <c r="E146" s="361"/>
      <c r="F146" s="361"/>
      <c r="H146" s="276"/>
      <c r="I146" s="362">
        <f>SUM(I139:I145)</f>
        <v>120</v>
      </c>
      <c r="J146" s="364"/>
      <c r="K146" s="276"/>
      <c r="L146" s="276"/>
      <c r="M146" s="534">
        <f>I146/$I$146</f>
        <v>1</v>
      </c>
      <c r="N146" s="534"/>
      <c r="O146" s="276"/>
      <c r="P146" s="276"/>
      <c r="Q146" s="276"/>
      <c r="R146" s="276"/>
      <c r="S146" s="276"/>
      <c r="T146" s="276"/>
      <c r="U146" s="276"/>
      <c r="V146" s="276"/>
      <c r="W146" s="276"/>
      <c r="X146" s="276"/>
      <c r="Y146" s="276"/>
      <c r="Z146" s="276"/>
      <c r="AA146" s="276"/>
      <c r="AB146" s="276"/>
      <c r="AC146" s="276"/>
      <c r="AD146" s="276"/>
      <c r="AE146" s="276"/>
      <c r="AF146" s="276"/>
      <c r="AG146" s="276"/>
      <c r="AH146" s="276"/>
      <c r="AI146" s="276"/>
      <c r="AJ146" s="276"/>
      <c r="AK146" s="276"/>
      <c r="AL146" s="276"/>
      <c r="AM146" s="276"/>
      <c r="AN146" s="276"/>
      <c r="AO146" s="276"/>
      <c r="AP146" s="276"/>
      <c r="AQ146" s="276"/>
      <c r="AR146" s="276"/>
      <c r="AS146" s="276"/>
      <c r="AT146" s="276"/>
      <c r="AU146" s="276"/>
      <c r="AV146" s="276"/>
      <c r="AW146" s="276"/>
    </row>
    <row r="147" spans="1:49" ht="31.5" customHeight="1">
      <c r="A147" s="365"/>
      <c r="B147" s="361"/>
      <c r="C147" s="365"/>
      <c r="D147" s="361"/>
      <c r="E147" s="361"/>
      <c r="F147" s="361"/>
      <c r="H147" s="276"/>
      <c r="I147" s="362"/>
      <c r="J147" s="364"/>
      <c r="K147" s="276"/>
      <c r="L147" s="276"/>
      <c r="M147" s="421"/>
      <c r="N147" s="421"/>
      <c r="O147" s="276"/>
      <c r="P147" s="276"/>
      <c r="Q147" s="276"/>
      <c r="R147" s="276"/>
      <c r="S147" s="276"/>
      <c r="T147" s="276"/>
      <c r="U147" s="276"/>
      <c r="V147" s="276"/>
      <c r="W147" s="276"/>
      <c r="X147" s="276"/>
      <c r="Y147" s="276"/>
      <c r="Z147" s="276"/>
      <c r="AA147" s="276"/>
      <c r="AB147" s="276"/>
      <c r="AC147" s="276"/>
      <c r="AD147" s="276"/>
      <c r="AE147" s="276"/>
      <c r="AF147" s="276"/>
      <c r="AG147" s="276"/>
      <c r="AH147" s="276"/>
      <c r="AI147" s="276"/>
      <c r="AJ147" s="276"/>
      <c r="AK147" s="276"/>
      <c r="AL147" s="276"/>
      <c r="AM147" s="276"/>
      <c r="AN147" s="276"/>
      <c r="AO147" s="276"/>
      <c r="AP147" s="276"/>
      <c r="AQ147" s="276"/>
      <c r="AR147" s="276"/>
      <c r="AS147" s="276"/>
      <c r="AT147" s="276"/>
      <c r="AU147" s="276"/>
      <c r="AV147" s="276"/>
      <c r="AW147" s="276"/>
    </row>
    <row r="148" spans="1:49" ht="31.5" customHeight="1">
      <c r="A148" s="365"/>
      <c r="B148" s="361"/>
      <c r="C148" s="365"/>
      <c r="D148" s="361"/>
      <c r="E148" s="361"/>
      <c r="F148" s="361"/>
      <c r="H148" s="276"/>
      <c r="I148" s="362"/>
      <c r="J148" s="364"/>
      <c r="K148" s="276"/>
      <c r="L148" s="276"/>
      <c r="M148" s="421"/>
      <c r="N148" s="421"/>
      <c r="O148" s="276"/>
      <c r="P148" s="276"/>
      <c r="Q148" s="276"/>
      <c r="R148" s="276"/>
      <c r="S148" s="276"/>
      <c r="T148" s="276"/>
      <c r="U148" s="276"/>
      <c r="V148" s="276"/>
      <c r="W148" s="276"/>
      <c r="X148" s="276"/>
      <c r="Y148" s="276"/>
      <c r="Z148" s="276"/>
      <c r="AA148" s="276"/>
      <c r="AB148" s="276"/>
      <c r="AC148" s="276"/>
      <c r="AD148" s="276"/>
      <c r="AE148" s="276"/>
      <c r="AF148" s="276"/>
      <c r="AG148" s="276"/>
      <c r="AH148" s="276"/>
      <c r="AI148" s="276"/>
      <c r="AJ148" s="276"/>
      <c r="AK148" s="276"/>
      <c r="AL148" s="276"/>
      <c r="AM148" s="276"/>
      <c r="AN148" s="276"/>
      <c r="AO148" s="276"/>
      <c r="AP148" s="276"/>
      <c r="AQ148" s="276"/>
      <c r="AR148" s="276"/>
      <c r="AS148" s="276"/>
      <c r="AT148" s="276"/>
      <c r="AU148" s="276"/>
      <c r="AV148" s="276"/>
      <c r="AW148" s="276"/>
    </row>
    <row r="149" spans="1:49" ht="24" customHeight="1">
      <c r="A149" s="365"/>
      <c r="B149" s="527" t="s">
        <v>67</v>
      </c>
      <c r="C149" s="528"/>
      <c r="D149" s="361"/>
      <c r="E149" s="361"/>
      <c r="F149" s="361"/>
      <c r="G149" s="366"/>
      <c r="H149" s="365"/>
      <c r="I149" s="365"/>
      <c r="J149" s="367"/>
      <c r="K149" s="276"/>
      <c r="L149" s="276"/>
      <c r="M149" s="276"/>
      <c r="N149" s="276"/>
      <c r="O149" s="276"/>
      <c r="P149" s="276"/>
      <c r="Q149" s="276"/>
      <c r="R149" s="276"/>
      <c r="S149" s="276"/>
      <c r="T149" s="276"/>
      <c r="U149" s="276"/>
      <c r="V149" s="276"/>
      <c r="W149" s="276"/>
      <c r="X149" s="276"/>
      <c r="Y149" s="276"/>
      <c r="Z149" s="276"/>
      <c r="AA149" s="276"/>
      <c r="AB149" s="276"/>
      <c r="AC149" s="274"/>
      <c r="AD149" s="274"/>
      <c r="AE149" s="274"/>
      <c r="AF149" s="274"/>
      <c r="AG149" s="274"/>
      <c r="AH149" s="274"/>
      <c r="AI149" s="274"/>
      <c r="AJ149" s="274"/>
      <c r="AK149" s="274"/>
      <c r="AL149" s="274"/>
      <c r="AM149" s="274"/>
      <c r="AN149" s="274"/>
      <c r="AO149" s="274"/>
      <c r="AP149" s="274"/>
      <c r="AQ149" s="274"/>
      <c r="AR149" s="274"/>
      <c r="AS149" s="274"/>
      <c r="AT149" s="276"/>
      <c r="AU149" s="276"/>
      <c r="AV149" s="276"/>
      <c r="AW149" s="276"/>
    </row>
    <row r="150" spans="1:49" ht="40.5" customHeight="1">
      <c r="A150" s="365"/>
      <c r="B150" s="501" t="s">
        <v>66</v>
      </c>
      <c r="C150" s="419"/>
      <c r="D150" s="419"/>
      <c r="E150" s="419"/>
      <c r="F150" s="419"/>
      <c r="G150" s="366" t="s">
        <v>65</v>
      </c>
      <c r="H150" s="365"/>
      <c r="I150" s="365"/>
      <c r="J150" s="367"/>
      <c r="K150" s="276"/>
      <c r="L150" s="276"/>
      <c r="M150" s="276"/>
      <c r="N150" s="276"/>
      <c r="O150" s="276"/>
      <c r="P150" s="276"/>
      <c r="Q150" s="276"/>
      <c r="R150" s="276"/>
      <c r="S150" s="276"/>
      <c r="T150" s="276"/>
      <c r="U150" s="276"/>
      <c r="V150" s="276"/>
      <c r="W150" s="276"/>
      <c r="X150" s="276"/>
      <c r="Y150" s="276"/>
      <c r="Z150" s="276"/>
      <c r="AA150" s="276"/>
      <c r="AB150" s="276"/>
      <c r="AC150" s="274"/>
      <c r="AD150" s="274"/>
      <c r="AE150" s="274"/>
      <c r="AF150" s="274"/>
      <c r="AG150" s="274"/>
      <c r="AH150" s="274"/>
      <c r="AI150" s="274"/>
      <c r="AJ150" s="274"/>
      <c r="AK150" s="274"/>
      <c r="AL150" s="274"/>
      <c r="AM150" s="274"/>
      <c r="AN150" s="274"/>
      <c r="AO150" s="274"/>
      <c r="AP150" s="274"/>
      <c r="AQ150" s="274"/>
      <c r="AR150" s="274"/>
      <c r="AS150" s="274"/>
      <c r="AT150" s="276"/>
      <c r="AU150" s="276"/>
      <c r="AV150" s="276"/>
      <c r="AW150" s="276"/>
    </row>
    <row r="151" spans="1:49" ht="40.5" customHeight="1">
      <c r="A151" s="365"/>
      <c r="B151" s="361"/>
      <c r="C151" s="335"/>
      <c r="D151" s="335"/>
      <c r="E151" s="335"/>
      <c r="F151" s="335"/>
      <c r="G151" s="366"/>
      <c r="H151" s="365"/>
      <c r="I151" s="365"/>
      <c r="J151" s="367"/>
      <c r="K151" s="276"/>
      <c r="L151" s="276"/>
      <c r="M151" s="276"/>
      <c r="N151" s="276"/>
      <c r="O151" s="276"/>
      <c r="P151" s="276"/>
      <c r="Q151" s="276"/>
      <c r="R151" s="276"/>
      <c r="S151" s="276"/>
      <c r="T151" s="276"/>
      <c r="U151" s="276"/>
      <c r="V151" s="276"/>
      <c r="W151" s="276"/>
      <c r="X151" s="276"/>
      <c r="Y151" s="276"/>
      <c r="Z151" s="276"/>
      <c r="AA151" s="276"/>
      <c r="AB151" s="276"/>
      <c r="AC151" s="274"/>
      <c r="AD151" s="274"/>
      <c r="AE151" s="274"/>
      <c r="AF151" s="274"/>
      <c r="AG151" s="274"/>
      <c r="AH151" s="274"/>
      <c r="AI151" s="274"/>
      <c r="AJ151" s="274"/>
      <c r="AK151" s="274"/>
      <c r="AL151" s="274"/>
      <c r="AM151" s="274"/>
      <c r="AN151" s="274"/>
      <c r="AO151" s="274"/>
      <c r="AP151" s="274"/>
      <c r="AQ151" s="274"/>
      <c r="AR151" s="274"/>
      <c r="AS151" s="274"/>
      <c r="AT151" s="276"/>
      <c r="AU151" s="276"/>
      <c r="AV151" s="276"/>
      <c r="AW151" s="276"/>
    </row>
    <row r="152" spans="1:49" ht="24" customHeight="1">
      <c r="A152" s="365"/>
      <c r="B152" s="361"/>
      <c r="C152" s="335"/>
      <c r="D152" s="335"/>
      <c r="E152" s="335"/>
      <c r="F152" s="335"/>
      <c r="G152" s="366"/>
      <c r="H152" s="365"/>
      <c r="I152" s="365"/>
      <c r="J152" s="367"/>
      <c r="K152" s="276"/>
      <c r="L152" s="276"/>
      <c r="M152" s="276"/>
      <c r="N152" s="276"/>
      <c r="O152" s="276"/>
      <c r="P152" s="276"/>
      <c r="Q152" s="276"/>
      <c r="R152" s="276"/>
      <c r="S152" s="276"/>
      <c r="T152" s="276"/>
      <c r="U152" s="276"/>
      <c r="V152" s="276"/>
      <c r="W152" s="276"/>
      <c r="X152" s="276"/>
      <c r="Y152" s="276"/>
      <c r="Z152" s="276"/>
      <c r="AA152" s="276"/>
      <c r="AB152" s="276"/>
      <c r="AC152" s="274"/>
      <c r="AD152" s="274"/>
      <c r="AE152" s="274"/>
      <c r="AF152" s="274"/>
      <c r="AG152" s="274"/>
      <c r="AH152" s="274"/>
      <c r="AI152" s="274"/>
      <c r="AJ152" s="274"/>
      <c r="AK152" s="274"/>
      <c r="AL152" s="274"/>
      <c r="AM152" s="274"/>
      <c r="AN152" s="274"/>
      <c r="AO152" s="274"/>
      <c r="AP152" s="274"/>
      <c r="AQ152" s="274"/>
      <c r="AR152" s="274"/>
      <c r="AS152" s="274"/>
      <c r="AT152" s="276"/>
      <c r="AU152" s="276"/>
      <c r="AV152" s="276"/>
      <c r="AW152" s="276"/>
    </row>
    <row r="153" spans="1:49" ht="42" customHeight="1">
      <c r="A153" s="365"/>
      <c r="B153" s="501" t="s">
        <v>118</v>
      </c>
      <c r="C153" s="419"/>
      <c r="D153" s="419"/>
      <c r="E153" s="419"/>
      <c r="F153" s="419"/>
      <c r="G153" s="366" t="s">
        <v>119</v>
      </c>
      <c r="H153" s="365"/>
      <c r="I153" s="365"/>
      <c r="J153" s="367"/>
      <c r="K153" s="276"/>
      <c r="L153" s="276"/>
      <c r="M153" s="276"/>
      <c r="N153" s="276"/>
      <c r="O153" s="276"/>
      <c r="P153" s="276"/>
      <c r="Q153" s="276"/>
      <c r="R153" s="276"/>
      <c r="S153" s="276"/>
      <c r="T153" s="276"/>
      <c r="U153" s="276"/>
      <c r="V153" s="276"/>
      <c r="W153" s="276"/>
      <c r="X153" s="276"/>
      <c r="Y153" s="532" t="s">
        <v>84</v>
      </c>
      <c r="Z153" s="532"/>
      <c r="AA153" s="532"/>
      <c r="AB153" s="532"/>
      <c r="AC153" s="532"/>
      <c r="AD153" s="532"/>
      <c r="AE153" s="532"/>
      <c r="AF153" s="532"/>
      <c r="AG153" s="532"/>
      <c r="AH153" s="361" t="s">
        <v>74</v>
      </c>
      <c r="AI153" s="361"/>
      <c r="AJ153" s="335"/>
      <c r="AK153" s="335"/>
      <c r="AL153" s="335"/>
      <c r="AM153" s="335"/>
      <c r="AN153" s="335"/>
      <c r="AO153" s="335"/>
      <c r="AP153" s="335"/>
      <c r="AQ153" s="501" t="s">
        <v>85</v>
      </c>
      <c r="AR153" s="501"/>
      <c r="AS153" s="501"/>
      <c r="AT153" s="501"/>
      <c r="AU153" s="501"/>
      <c r="AV153" s="365"/>
      <c r="AW153" s="276"/>
    </row>
    <row r="154" spans="1:49" ht="27.75" customHeight="1">
      <c r="A154" s="276"/>
      <c r="B154" s="276"/>
      <c r="C154" s="276"/>
      <c r="D154" s="276"/>
      <c r="E154" s="276"/>
      <c r="F154" s="276"/>
      <c r="G154" s="277"/>
      <c r="H154" s="276"/>
      <c r="I154" s="276"/>
      <c r="J154" s="278"/>
      <c r="K154" s="276"/>
      <c r="L154" s="276"/>
      <c r="M154" s="276"/>
      <c r="N154" s="276"/>
      <c r="O154" s="276"/>
      <c r="P154" s="276"/>
      <c r="Q154" s="276"/>
      <c r="R154" s="276"/>
      <c r="S154" s="276"/>
      <c r="T154" s="276"/>
      <c r="U154" s="276"/>
      <c r="V154" s="276"/>
      <c r="W154" s="276"/>
      <c r="X154" s="276"/>
      <c r="Y154" s="276"/>
      <c r="Z154" s="276"/>
      <c r="AA154" s="276"/>
      <c r="AB154" s="276"/>
      <c r="AC154" s="276"/>
      <c r="AD154" s="276"/>
      <c r="AE154" s="276"/>
      <c r="AF154" s="276"/>
      <c r="AG154" s="276"/>
      <c r="AH154" s="276"/>
      <c r="AI154" s="276"/>
      <c r="AJ154" s="276"/>
      <c r="AK154" s="276"/>
      <c r="AL154" s="276"/>
      <c r="AM154" s="276"/>
      <c r="AN154" s="276"/>
      <c r="AO154" s="276"/>
      <c r="AP154" s="276"/>
      <c r="AQ154" s="276"/>
      <c r="AR154" s="276"/>
      <c r="AS154" s="276"/>
      <c r="AT154" s="276"/>
      <c r="AU154" s="276"/>
      <c r="AV154" s="276"/>
      <c r="AW154" s="276"/>
    </row>
  </sheetData>
  <sheetProtection/>
  <mergeCells count="115">
    <mergeCell ref="AQ153:AU153"/>
    <mergeCell ref="F5:U6"/>
    <mergeCell ref="B135:AG136"/>
    <mergeCell ref="AF7:AO7"/>
    <mergeCell ref="AS138:AU138"/>
    <mergeCell ref="M141:N141"/>
    <mergeCell ref="O16:O17"/>
    <mergeCell ref="P16:P17"/>
    <mergeCell ref="Q16:Q17"/>
    <mergeCell ref="B50:R50"/>
    <mergeCell ref="Y153:AG153"/>
    <mergeCell ref="M143:N143"/>
    <mergeCell ref="M145:N145"/>
    <mergeCell ref="M146:N146"/>
    <mergeCell ref="A139:G139"/>
    <mergeCell ref="G123:H123"/>
    <mergeCell ref="G113:H113"/>
    <mergeCell ref="M139:N139"/>
    <mergeCell ref="G82:H82"/>
    <mergeCell ref="C111:N111"/>
    <mergeCell ref="C112:M112"/>
    <mergeCell ref="C122:N122"/>
    <mergeCell ref="B153:F153"/>
    <mergeCell ref="B149:C149"/>
    <mergeCell ref="B150:F150"/>
    <mergeCell ref="A143:E143"/>
    <mergeCell ref="A145:E145"/>
    <mergeCell ref="C79:H79"/>
    <mergeCell ref="G2:V2"/>
    <mergeCell ref="L16:L17"/>
    <mergeCell ref="M16:M17"/>
    <mergeCell ref="N16:N17"/>
    <mergeCell ref="F36:H36"/>
    <mergeCell ref="J16:J17"/>
    <mergeCell ref="R16:R17"/>
    <mergeCell ref="B2:C2"/>
    <mergeCell ref="F15:F17"/>
    <mergeCell ref="M12:P12"/>
    <mergeCell ref="A14:R14"/>
    <mergeCell ref="B4:C4"/>
    <mergeCell ref="Z141:AC141"/>
    <mergeCell ref="I15:J15"/>
    <mergeCell ref="L15:P15"/>
    <mergeCell ref="A141:F141"/>
    <mergeCell ref="B15:B17"/>
    <mergeCell ref="C15:C17"/>
    <mergeCell ref="E15:E17"/>
    <mergeCell ref="AD141:AG141"/>
    <mergeCell ref="G8:N8"/>
    <mergeCell ref="G16:G17"/>
    <mergeCell ref="H16:H17"/>
    <mergeCell ref="I16:I17"/>
    <mergeCell ref="Z140:AC140"/>
    <mergeCell ref="AD140:AG140"/>
    <mergeCell ref="G15:H15"/>
    <mergeCell ref="AC16:AE16"/>
    <mergeCell ref="AG16:AI16"/>
    <mergeCell ref="AL141:AO141"/>
    <mergeCell ref="AH140:AK140"/>
    <mergeCell ref="A15:A17"/>
    <mergeCell ref="B20:R20"/>
    <mergeCell ref="B22:R22"/>
    <mergeCell ref="C35:N35"/>
    <mergeCell ref="Q15:R15"/>
    <mergeCell ref="AH141:AK141"/>
    <mergeCell ref="C81:I81"/>
    <mergeCell ref="C80:I80"/>
    <mergeCell ref="AL16:AN16"/>
    <mergeCell ref="AW140:AY140"/>
    <mergeCell ref="AL139:AO139"/>
    <mergeCell ref="AL140:AO140"/>
    <mergeCell ref="AP16:AR16"/>
    <mergeCell ref="AU16:AW16"/>
    <mergeCell ref="AY16:BA16"/>
    <mergeCell ref="AZ139:BB139"/>
    <mergeCell ref="AZ140:BB140"/>
    <mergeCell ref="AL138:AO138"/>
    <mergeCell ref="AU14:AX14"/>
    <mergeCell ref="AY14:BB14"/>
    <mergeCell ref="AY15:BB15"/>
    <mergeCell ref="X15:AA15"/>
    <mergeCell ref="AU15:AX15"/>
    <mergeCell ref="AG15:AJ15"/>
    <mergeCell ref="AP15:AS15"/>
    <mergeCell ref="AL15:AO15"/>
    <mergeCell ref="AP14:AS14"/>
    <mergeCell ref="AG14:AJ14"/>
    <mergeCell ref="T15:W15"/>
    <mergeCell ref="R139:X139"/>
    <mergeCell ref="AC15:AF15"/>
    <mergeCell ref="Z4:AO4"/>
    <mergeCell ref="X14:AA14"/>
    <mergeCell ref="AC14:AF14"/>
    <mergeCell ref="T14:W14"/>
    <mergeCell ref="AL14:AO14"/>
    <mergeCell ref="AD139:AG139"/>
    <mergeCell ref="AH139:AK139"/>
    <mergeCell ref="AW139:AY139"/>
    <mergeCell ref="Z138:AC138"/>
    <mergeCell ref="AD138:AG138"/>
    <mergeCell ref="AH138:AK138"/>
    <mergeCell ref="AP138:AR138"/>
    <mergeCell ref="AS139:AU139"/>
    <mergeCell ref="R140:X140"/>
    <mergeCell ref="R141:X141"/>
    <mergeCell ref="T16:V16"/>
    <mergeCell ref="Z139:AC139"/>
    <mergeCell ref="X16:Z16"/>
    <mergeCell ref="AZ141:BB141"/>
    <mergeCell ref="AP141:AR141"/>
    <mergeCell ref="AS141:AV141"/>
    <mergeCell ref="AP139:AR139"/>
    <mergeCell ref="AP140:AR140"/>
    <mergeCell ref="AW141:AY141"/>
    <mergeCell ref="AS140:AU140"/>
  </mergeCells>
  <printOptions horizontalCentered="1" verticalCentered="1"/>
  <pageMargins left="0.22" right="0.17" top="0.5118110236220472" bottom="0.7086614173228347" header="0.3937007874015748" footer="0.5905511811023623"/>
  <pageSetup horizontalDpi="600" verticalDpi="600" orientation="landscape" paperSize="9" scale="55" r:id="rId1"/>
  <rowBreaks count="3" manualBreakCount="3">
    <brk id="34" max="46" man="1"/>
    <brk id="66" max="46" man="1"/>
    <brk id="89" max="46" man="1"/>
  </rowBreaks>
  <colBreaks count="1" manualBreakCount="1">
    <brk id="48" max="1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PismenkovaTO</dc:creator>
  <cp:keywords/>
  <dc:description/>
  <cp:lastModifiedBy>Администратор</cp:lastModifiedBy>
  <cp:lastPrinted>2012-06-09T13:51:54Z</cp:lastPrinted>
  <dcterms:created xsi:type="dcterms:W3CDTF">2009-09-11T09:14:22Z</dcterms:created>
  <dcterms:modified xsi:type="dcterms:W3CDTF">2012-06-09T13:51:57Z</dcterms:modified>
  <cp:category/>
  <cp:version/>
  <cp:contentType/>
  <cp:contentStatus/>
</cp:coreProperties>
</file>