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1"/>
  </bookViews>
  <sheets>
    <sheet name="Лист1" sheetId="1" r:id="rId1"/>
    <sheet name="5 курс" sheetId="2" r:id="rId2"/>
  </sheets>
  <definedNames>
    <definedName name="_xlnm.Print_Area" localSheetId="1">'5 курс'!$A$1:$AH$52</definedName>
  </definedNames>
  <calcPr fullCalcOnLoad="1"/>
</workbook>
</file>

<file path=xl/sharedStrings.xml><?xml version="1.0" encoding="utf-8"?>
<sst xmlns="http://schemas.openxmlformats.org/spreadsheetml/2006/main" count="238" uniqueCount="157">
  <si>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</si>
  <si>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</si>
  <si>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</si>
  <si>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</si>
  <si>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Шифр дисципліни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</si>
  <si>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</si>
  <si>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</si>
  <si>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</si>
  <si>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</si>
  <si>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</si>
  <si>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</si>
  <si>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</si>
  <si>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</si>
  <si>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</si>
  <si>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5-й курс (магістри), годин на тиждень</t>
  </si>
  <si>
    <t>9 -й семестр</t>
  </si>
  <si>
    <t>10 -й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</si>
  <si>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</si>
  <si>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</si>
  <si>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</si>
  <si>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</si>
  <si>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</si>
  <si>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</si>
  <si>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</si>
  <si>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</si>
  <si>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</si>
  <si>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 xml:space="preserve"> Навчальні заняття 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</si>
  <si>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</si>
  <si>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</si>
  <si>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</si>
  <si>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</si>
  <si>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</si>
  <si>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</si>
  <si>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</si>
  <si>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</si>
  <si>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Кількість модулів</t>
  </si>
  <si>
    <t>1. НОРМАТИВНА ЧАСТИНА</t>
  </si>
  <si>
    <t>1.3. Цикл професійно-практичної підготовки</t>
  </si>
  <si>
    <t>Виробнича практика</t>
  </si>
  <si>
    <t>Збагачення корисних копалин</t>
  </si>
  <si>
    <t>18;</t>
  </si>
  <si>
    <t xml:space="preserve">Переддипломна практика </t>
  </si>
  <si>
    <t>Дослідження корисних копалин на збагачувальність</t>
  </si>
  <si>
    <t>Цивільної оборони</t>
  </si>
  <si>
    <t>Економіка виробництва</t>
  </si>
  <si>
    <t>Прикладної економіки</t>
  </si>
  <si>
    <t>Охорона праці в галузі</t>
  </si>
  <si>
    <t>Математичне моделювання систем</t>
  </si>
  <si>
    <t>Менеджмент</t>
  </si>
  <si>
    <t>Дипломування</t>
  </si>
  <si>
    <t>20;</t>
  </si>
  <si>
    <t>Разом :</t>
  </si>
  <si>
    <t xml:space="preserve">2. ВИБІРКОВА ЧАСТИНА </t>
  </si>
  <si>
    <t>2.1.3 Цикл професійно-практичної підготовки за вибором ВНЗ</t>
  </si>
  <si>
    <t xml:space="preserve">2.2 Цикл підготовки за вибором студента </t>
  </si>
  <si>
    <t>Вариант №1</t>
  </si>
  <si>
    <t>2.2.3 Цикл професійно-практичної підготовки</t>
  </si>
  <si>
    <t>Інтелектуальна власність</t>
  </si>
  <si>
    <t>Цивільного та господарського права</t>
  </si>
  <si>
    <t>Годин на тиждень</t>
  </si>
  <si>
    <t>Всього :</t>
  </si>
  <si>
    <t>Декан факультету  Механіко-машинобудівний</t>
  </si>
  <si>
    <t xml:space="preserve">С.Є. Блохін </t>
  </si>
  <si>
    <t>ПОГОДЖЕНО</t>
  </si>
  <si>
    <t xml:space="preserve">Начальник  НМУ </t>
  </si>
  <si>
    <t xml:space="preserve">          В.О. Салов </t>
  </si>
  <si>
    <t>1.3. Цикл гуманітарної та соціальної підготовки</t>
  </si>
  <si>
    <t>АОП</t>
  </si>
  <si>
    <t>ЗКК</t>
  </si>
  <si>
    <t>Прогнозування та синтез технологій збагачення корисних копалин</t>
  </si>
  <si>
    <t>Проектування збагачувальних фабрик</t>
  </si>
  <si>
    <t>Технолого-екологічний інжиніринг</t>
  </si>
  <si>
    <t>Цивільний захист</t>
  </si>
  <si>
    <t>Технології збагачення корисних копалин</t>
  </si>
  <si>
    <t>Управління технологіями та процесами збагачення корисних копалин.</t>
  </si>
  <si>
    <r>
      <t>К Р</t>
    </r>
    <r>
      <rPr>
        <sz val="10"/>
        <rFont val="Times New Roman"/>
        <family val="1"/>
      </rPr>
      <t xml:space="preserve">  Проектування збагачувальних фабрик</t>
    </r>
  </si>
  <si>
    <t>2012-2013 навчальний рік , кредитно-модульна організація навчального процесу</t>
  </si>
  <si>
    <t xml:space="preserve"> рік створення плану  2012</t>
  </si>
  <si>
    <t xml:space="preserve">           ПЛАН НАВЧАЛЬНОГО ПРОЦЕСУ МАГІСТРІВ НАПРЯМУ ПІДГОТОВКИ   8.0903 Гірництво  (Збагачення корисних копалин)          ( гр. ГТЗс-08- )</t>
  </si>
  <si>
    <t>Іноземна мова у професійному середовищі</t>
  </si>
  <si>
    <t>Іноземних мов</t>
  </si>
  <si>
    <t>Державний вищий навчальний заклад  "Національний гірничий університет"</t>
  </si>
  <si>
    <t xml:space="preserve"> Н А В Ч А Л Ь Н И Й   П Л А Н </t>
  </si>
  <si>
    <t xml:space="preserve">    ЗАТВЕРДЖУЮ</t>
  </si>
  <si>
    <t>Базова бакалаврська програма</t>
  </si>
  <si>
    <t xml:space="preserve"> -   6.050303  Переробка корисних копалин</t>
  </si>
  <si>
    <t>Факультет (інститут)</t>
  </si>
  <si>
    <t xml:space="preserve"> -   Механіко-машинобудівний</t>
  </si>
  <si>
    <t>Програма професійного спрямування</t>
  </si>
  <si>
    <t xml:space="preserve"> - </t>
  </si>
  <si>
    <t>Форма навчання</t>
  </si>
  <si>
    <t xml:space="preserve"> -    денна </t>
  </si>
  <si>
    <t>Ректор Державного ВНЗ "НГУ"</t>
  </si>
  <si>
    <t>Освітньо-кваліфікаційний рівень</t>
  </si>
  <si>
    <t xml:space="preserve"> -   Спеціаліст</t>
  </si>
  <si>
    <t>Термін навчання</t>
  </si>
  <si>
    <t xml:space="preserve"> -   1 рік</t>
  </si>
  <si>
    <t>Випускаюча кафедра</t>
  </si>
  <si>
    <t xml:space="preserve"> -   Збагачення корисних копалин</t>
  </si>
  <si>
    <t>Кваліфікація 2147.2</t>
  </si>
  <si>
    <t xml:space="preserve"> -   Професіонал в галузі переробки корисних копалин (гірнияий інженер-технолог);</t>
  </si>
  <si>
    <t xml:space="preserve">______________ Г.Г. Півняк </t>
  </si>
  <si>
    <t>"____"_____________ 2012</t>
  </si>
  <si>
    <t xml:space="preserve">          I. ГРАФІК НАВЧАЛЬНОГО ПРОЦЕСУ ПІДГОТОВКИ  БАКАЛАВРІВ</t>
  </si>
  <si>
    <t>2012-2013 навчальні роки</t>
  </si>
  <si>
    <t>Семестр</t>
  </si>
  <si>
    <t xml:space="preserve"> </t>
  </si>
  <si>
    <t>Чверть</t>
  </si>
  <si>
    <t>I</t>
  </si>
  <si>
    <t>II</t>
  </si>
  <si>
    <t>III</t>
  </si>
  <si>
    <t>IV</t>
  </si>
  <si>
    <t>Місяць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</si>
  <si>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</si>
  <si>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</si>
  <si>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</si>
  <si>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</si>
  <si>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</si>
  <si>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</si>
  <si>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</si>
  <si>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</si>
  <si>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</si>
  <si>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</si>
  <si>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</si>
  <si>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</si>
  <si>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Тиждень</t>
  </si>
  <si>
    <t>Числа</t>
  </si>
  <si>
    <t>Курс 5М</t>
  </si>
  <si>
    <t>п</t>
  </si>
  <si>
    <t>пд</t>
  </si>
  <si>
    <t>т</t>
  </si>
  <si>
    <t>мк</t>
  </si>
  <si>
    <t>к</t>
  </si>
  <si>
    <t>с</t>
  </si>
  <si>
    <t>д</t>
  </si>
  <si>
    <t>а</t>
  </si>
  <si>
    <t xml:space="preserve">        II. БЮДЖЕТ ЧАСУ (У ТИЖНЯХ)</t>
  </si>
  <si>
    <t>Вид діяльності бакалавра</t>
  </si>
  <si>
    <t>Курс,тижн.</t>
  </si>
  <si>
    <t>Час на засвоєння для спеціалістів   2160 год.     60 кред. ECTS</t>
  </si>
  <si>
    <t>Т - теоретичне навчання</t>
  </si>
  <si>
    <t>Розподіл теоретичного навчання в чвертях за кількістю тижнів</t>
  </si>
  <si>
    <t>КЗ - контрольні заходи</t>
  </si>
  <si>
    <t>Курс</t>
  </si>
  <si>
    <t>I чверть</t>
  </si>
  <si>
    <t>II чверть</t>
  </si>
  <si>
    <t>III чверть</t>
  </si>
  <si>
    <t>IV чверть</t>
  </si>
  <si>
    <t xml:space="preserve">С - сесія </t>
  </si>
  <si>
    <t>МК - модульний контроль</t>
  </si>
  <si>
    <t>П - практика бакалаврів</t>
  </si>
  <si>
    <t>ПД - переддипломна практика</t>
  </si>
  <si>
    <t>Д - дипломування</t>
  </si>
  <si>
    <t>А - д.а.(Захист дипломів)</t>
  </si>
  <si>
    <t>ДЕ -д.а.(Державний екзамен)</t>
  </si>
  <si>
    <t>К - канікули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</si>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</sst>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Arial Narrow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thin"/>
      <top style="medium"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10" fillId="0" borderId="1" xfId="17" applyFont="1" applyFill="1" applyBorder="1" applyAlignment="1">
      <alignment horizontal="center" vertical="center"/>
      <protection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5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23" xfId="0" applyFon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2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Уч.план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142875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428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workbookViewId="0" topLeftCell="A13">
      <selection activeCell="O12" sqref="O12"/>
    </sheetView>
  </sheetViews>
  <sheetFormatPr defaultColWidth="9.00390625" defaultRowHeight="12.75"/>
  <cols>
    <col min="1" max="56" width="2.50390625" style="34" customWidth="1"/>
    <col min="57" max="57" width="3.125" style="34" customWidth="1"/>
    <col min="58" max="58" width="2.50390625" style="34" customWidth="1"/>
    <col min="59" max="16384" width="9.125" style="34" customWidth="1"/>
  </cols>
  <sheetData>
    <row r="1" spans="1:58" ht="15">
      <c r="A1" s="102" t="s">
        <v>81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 ht="30.75">
      <c r="A2" s="104" t="s">
        <v>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</row>
    <row r="3" spans="1:58" ht="13.5">
      <c r="A3" s="105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</row>
    <row r="7" spans="1:58" ht="12.75">
      <c r="A7" s="35" t="s">
        <v>83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 t="s">
        <v>84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106" t="s">
        <v>85</v>
      </c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8"/>
      <c r="AN7" s="36"/>
      <c r="AO7" s="37" t="s">
        <v>86</v>
      </c>
      <c r="AP7" s="36"/>
      <c r="AQ7" s="36"/>
      <c r="AR7" s="36"/>
      <c r="AS7" s="36"/>
      <c r="AT7" s="36"/>
      <c r="AU7" s="36"/>
      <c r="AV7" s="36" t="s">
        <v>87</v>
      </c>
      <c r="AW7" s="38"/>
      <c r="AX7" s="38"/>
      <c r="AY7" s="38"/>
      <c r="AZ7" s="38"/>
      <c r="BA7" s="38"/>
      <c r="BB7" s="38"/>
      <c r="BC7" s="38"/>
      <c r="BD7" s="38"/>
      <c r="BE7" s="38"/>
      <c r="BF7" s="36"/>
    </row>
    <row r="8" spans="2:58" ht="12.7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 t="s">
        <v>88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 t="s">
        <v>89</v>
      </c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6"/>
      <c r="AN8" s="36"/>
      <c r="AO8" s="37" t="s">
        <v>90</v>
      </c>
      <c r="AP8" s="36"/>
      <c r="AQ8" s="36"/>
      <c r="AR8" s="36"/>
      <c r="AS8" s="36"/>
      <c r="AT8" s="36"/>
      <c r="AU8" s="36"/>
      <c r="AV8" s="36" t="s">
        <v>91</v>
      </c>
      <c r="AW8" s="39"/>
      <c r="AX8" s="39"/>
      <c r="AY8" s="39"/>
      <c r="AZ8" s="39"/>
      <c r="BA8" s="39"/>
      <c r="BB8" s="39"/>
      <c r="BC8" s="39"/>
      <c r="BD8" s="39"/>
      <c r="BE8" s="39"/>
      <c r="BF8" s="36"/>
    </row>
    <row r="9" spans="1:58" ht="12.75">
      <c r="A9" s="40" t="s">
        <v>92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 t="s">
        <v>93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 t="s">
        <v>94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6"/>
      <c r="AN9" s="36"/>
      <c r="AO9" s="37" t="s">
        <v>95</v>
      </c>
      <c r="AP9" s="36"/>
      <c r="AQ9" s="36"/>
      <c r="AR9" s="36"/>
      <c r="AS9" s="36"/>
      <c r="AT9" s="36"/>
      <c r="AU9" s="36"/>
      <c r="AV9" s="36" t="s">
        <v>96</v>
      </c>
      <c r="AW9" s="39"/>
      <c r="AX9" s="39"/>
      <c r="AY9" s="39"/>
      <c r="AZ9" s="39"/>
      <c r="BA9" s="39"/>
      <c r="BB9" s="39"/>
      <c r="BC9" s="39"/>
      <c r="BD9" s="39"/>
      <c r="BE9" s="39"/>
      <c r="BF9" s="36"/>
    </row>
    <row r="10" spans="2:58" ht="12.7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 t="s">
        <v>97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 t="s">
        <v>98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6"/>
      <c r="AN10" s="36"/>
      <c r="AO10" s="98" t="s">
        <v>99</v>
      </c>
      <c r="AP10" s="98"/>
      <c r="AQ10" s="98"/>
      <c r="AR10" s="98"/>
      <c r="AS10" s="98"/>
      <c r="AT10" s="98"/>
      <c r="AU10" s="99" t="s">
        <v>100</v>
      </c>
      <c r="AV10" s="100"/>
      <c r="AW10" s="101"/>
      <c r="AX10" s="101"/>
      <c r="AY10" s="101"/>
      <c r="AZ10" s="101"/>
      <c r="BA10" s="101"/>
      <c r="BB10" s="101"/>
      <c r="BC10" s="101"/>
      <c r="BD10" s="101"/>
      <c r="BE10" s="101"/>
      <c r="BF10" s="100"/>
    </row>
    <row r="11" spans="1:58" ht="12.75">
      <c r="A11" s="40" t="s">
        <v>101</v>
      </c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</row>
    <row r="12" spans="1:58" ht="12.75">
      <c r="A12" s="40" t="s">
        <v>102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</row>
    <row r="13" ht="17.25">
      <c r="O13" s="41" t="s">
        <v>103</v>
      </c>
    </row>
    <row r="15" ht="14.25" thickBot="1">
      <c r="AC15" s="42" t="s">
        <v>104</v>
      </c>
    </row>
    <row r="16" spans="3:58" s="43" customFormat="1" ht="15" thickBot="1">
      <c r="C16" s="90" t="s">
        <v>105</v>
      </c>
      <c r="D16" s="97"/>
      <c r="E16" s="97"/>
      <c r="F16" s="97"/>
      <c r="G16" s="90">
        <v>1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0">
        <v>2</v>
      </c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6" t="s">
        <v>106</v>
      </c>
      <c r="BC16" s="89"/>
      <c r="BD16" s="89"/>
      <c r="BE16" s="89"/>
      <c r="BF16" s="89"/>
    </row>
    <row r="17" spans="3:58" s="44" customFormat="1" ht="15" thickBot="1">
      <c r="C17" s="90" t="s">
        <v>107</v>
      </c>
      <c r="D17" s="97"/>
      <c r="E17" s="97"/>
      <c r="F17" s="97"/>
      <c r="G17" s="90" t="s">
        <v>108</v>
      </c>
      <c r="H17" s="89"/>
      <c r="I17" s="89"/>
      <c r="J17" s="89"/>
      <c r="K17" s="89"/>
      <c r="L17" s="89"/>
      <c r="M17" s="89"/>
      <c r="N17" s="89"/>
      <c r="O17" s="89"/>
      <c r="P17" s="89"/>
      <c r="Q17" s="90" t="s">
        <v>109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 t="s">
        <v>110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90" t="s">
        <v>111</v>
      </c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90" t="s">
        <v>106</v>
      </c>
      <c r="AY17" s="89"/>
      <c r="AZ17" s="89"/>
      <c r="BA17" s="89"/>
      <c r="BB17" s="89"/>
      <c r="BC17" s="89"/>
      <c r="BD17" s="89"/>
      <c r="BE17" s="89"/>
      <c r="BF17" s="89"/>
    </row>
    <row r="18" spans="3:58" s="45" customFormat="1" ht="13.5" thickBot="1">
      <c r="C18" s="90" t="s">
        <v>112</v>
      </c>
      <c r="D18" s="96"/>
      <c r="E18" s="96"/>
      <c r="F18" s="96"/>
      <c r="G18" s="88" t="s">
        <v>113</v>
      </c>
      <c r="H18" s="89"/>
      <c r="I18" s="89"/>
      <c r="J18" s="89"/>
      <c r="K18" s="88" t="s">
        <v>114</v>
      </c>
      <c r="L18" s="89"/>
      <c r="M18" s="89"/>
      <c r="N18" s="89"/>
      <c r="O18" s="88" t="s">
        <v>115</v>
      </c>
      <c r="P18" s="89"/>
      <c r="Q18" s="89"/>
      <c r="R18" s="89"/>
      <c r="S18" s="88" t="s">
        <v>116</v>
      </c>
      <c r="T18" s="89"/>
      <c r="U18" s="89"/>
      <c r="V18" s="89"/>
      <c r="W18" s="89"/>
      <c r="X18" s="88" t="s">
        <v>117</v>
      </c>
      <c r="Y18" s="89"/>
      <c r="Z18" s="89"/>
      <c r="AA18" s="89"/>
      <c r="AB18" s="89"/>
      <c r="AC18" s="88" t="s">
        <v>118</v>
      </c>
      <c r="AD18" s="89"/>
      <c r="AE18" s="89"/>
      <c r="AF18" s="89"/>
      <c r="AG18" s="88" t="s">
        <v>119</v>
      </c>
      <c r="AH18" s="89"/>
      <c r="AI18" s="89"/>
      <c r="AJ18" s="89"/>
      <c r="AK18" s="88" t="s">
        <v>120</v>
      </c>
      <c r="AL18" s="89"/>
      <c r="AM18" s="89"/>
      <c r="AN18" s="89"/>
      <c r="AO18" s="88" t="s">
        <v>121</v>
      </c>
      <c r="AP18" s="89"/>
      <c r="AQ18" s="89"/>
      <c r="AR18" s="89"/>
      <c r="AS18" s="88" t="s">
        <v>122</v>
      </c>
      <c r="AT18" s="89"/>
      <c r="AU18" s="89"/>
      <c r="AV18" s="89"/>
      <c r="AW18" s="89"/>
      <c r="AX18" s="88" t="s">
        <v>123</v>
      </c>
      <c r="AY18" s="89"/>
      <c r="AZ18" s="89"/>
      <c r="BA18" s="89"/>
      <c r="BB18" s="88" t="s">
        <v>124</v>
      </c>
      <c r="BC18" s="89"/>
      <c r="BD18" s="89"/>
      <c r="BE18" s="89"/>
      <c r="BF18" s="89"/>
    </row>
    <row r="19" spans="3:58" s="46" customFormat="1" ht="12" thickBot="1">
      <c r="C19" s="90" t="s">
        <v>125</v>
      </c>
      <c r="D19" s="90"/>
      <c r="E19" s="90"/>
      <c r="F19" s="90"/>
      <c r="G19" s="47">
        <v>1</v>
      </c>
      <c r="H19" s="47">
        <v>2</v>
      </c>
      <c r="I19" s="47">
        <v>3</v>
      </c>
      <c r="J19" s="47">
        <v>4</v>
      </c>
      <c r="K19" s="47">
        <v>5</v>
      </c>
      <c r="L19" s="47">
        <v>6</v>
      </c>
      <c r="M19" s="47">
        <v>7</v>
      </c>
      <c r="N19" s="47">
        <v>8</v>
      </c>
      <c r="O19" s="47">
        <v>9</v>
      </c>
      <c r="P19" s="48">
        <v>10</v>
      </c>
      <c r="Q19" s="49">
        <v>11</v>
      </c>
      <c r="R19" s="47">
        <v>12</v>
      </c>
      <c r="S19" s="47">
        <v>13</v>
      </c>
      <c r="T19" s="47">
        <v>14</v>
      </c>
      <c r="U19" s="47">
        <v>15</v>
      </c>
      <c r="V19" s="47">
        <v>16</v>
      </c>
      <c r="W19" s="47">
        <v>17</v>
      </c>
      <c r="X19" s="47">
        <v>18</v>
      </c>
      <c r="Y19" s="47">
        <v>19</v>
      </c>
      <c r="Z19" s="47">
        <v>20</v>
      </c>
      <c r="AA19" s="47">
        <v>21</v>
      </c>
      <c r="AB19" s="48">
        <v>22</v>
      </c>
      <c r="AC19" s="49">
        <v>23</v>
      </c>
      <c r="AD19" s="47">
        <v>24</v>
      </c>
      <c r="AE19" s="47">
        <v>25</v>
      </c>
      <c r="AF19" s="47">
        <v>26</v>
      </c>
      <c r="AG19" s="47">
        <v>27</v>
      </c>
      <c r="AH19" s="47">
        <v>28</v>
      </c>
      <c r="AI19" s="47">
        <v>29</v>
      </c>
      <c r="AJ19" s="47">
        <v>30</v>
      </c>
      <c r="AK19" s="47">
        <v>31</v>
      </c>
      <c r="AL19" s="48">
        <v>32</v>
      </c>
      <c r="AM19" s="49">
        <v>33</v>
      </c>
      <c r="AN19" s="47">
        <v>34</v>
      </c>
      <c r="AO19" s="47">
        <v>35</v>
      </c>
      <c r="AP19" s="47">
        <v>36</v>
      </c>
      <c r="AQ19" s="47">
        <v>37</v>
      </c>
      <c r="AR19" s="47">
        <v>38</v>
      </c>
      <c r="AS19" s="47">
        <v>39</v>
      </c>
      <c r="AT19" s="47">
        <v>40</v>
      </c>
      <c r="AU19" s="47">
        <v>41</v>
      </c>
      <c r="AV19" s="47">
        <v>42</v>
      </c>
      <c r="AW19" s="48">
        <v>43</v>
      </c>
      <c r="AX19" s="49">
        <v>44</v>
      </c>
      <c r="AY19" s="47">
        <v>45</v>
      </c>
      <c r="AZ19" s="47">
        <v>46</v>
      </c>
      <c r="BA19" s="47">
        <v>47</v>
      </c>
      <c r="BB19" s="47">
        <v>48</v>
      </c>
      <c r="BC19" s="47">
        <v>49</v>
      </c>
      <c r="BD19" s="47">
        <v>50</v>
      </c>
      <c r="BE19" s="47">
        <v>51</v>
      </c>
      <c r="BF19" s="48">
        <v>52</v>
      </c>
    </row>
    <row r="20" spans="3:58" ht="13.5" thickBot="1">
      <c r="C20" s="91" t="s">
        <v>126</v>
      </c>
      <c r="D20" s="91"/>
      <c r="E20" s="91"/>
      <c r="F20" s="91"/>
      <c r="P20" s="51"/>
      <c r="AB20" s="51"/>
      <c r="AL20" s="51"/>
      <c r="AW20" s="51"/>
      <c r="BF20" s="51"/>
    </row>
    <row r="21" spans="3:58" ht="13.5" thickBot="1">
      <c r="C21" s="92"/>
      <c r="D21" s="92"/>
      <c r="E21" s="92"/>
      <c r="F21" s="9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2"/>
      <c r="AD21" s="52"/>
      <c r="AE21" s="52"/>
      <c r="AF21" s="52"/>
      <c r="AG21" s="52"/>
      <c r="AH21" s="52"/>
      <c r="AI21" s="52"/>
      <c r="AJ21" s="52"/>
      <c r="AK21" s="52"/>
      <c r="AL21" s="53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3"/>
      <c r="AX21" s="52"/>
      <c r="AY21" s="52"/>
      <c r="AZ21" s="52"/>
      <c r="BA21" s="52"/>
      <c r="BB21" s="52"/>
      <c r="BC21" s="52"/>
      <c r="BD21" s="52"/>
      <c r="BE21" s="52"/>
      <c r="BF21" s="53"/>
    </row>
    <row r="22" spans="3:58" ht="13.5" thickBot="1">
      <c r="C22" s="93" t="s">
        <v>127</v>
      </c>
      <c r="D22" s="94"/>
      <c r="E22" s="94"/>
      <c r="F22" s="95"/>
      <c r="G22" s="54" t="s">
        <v>128</v>
      </c>
      <c r="H22" s="54" t="s">
        <v>128</v>
      </c>
      <c r="I22" s="54" t="s">
        <v>128</v>
      </c>
      <c r="J22" s="54" t="s">
        <v>129</v>
      </c>
      <c r="K22" s="54" t="s">
        <v>129</v>
      </c>
      <c r="L22" s="54" t="s">
        <v>130</v>
      </c>
      <c r="M22" s="54" t="s">
        <v>130</v>
      </c>
      <c r="N22" s="54" t="s">
        <v>130</v>
      </c>
      <c r="O22" s="54" t="s">
        <v>130</v>
      </c>
      <c r="P22" s="54" t="s">
        <v>130</v>
      </c>
      <c r="Q22" s="55" t="s">
        <v>130</v>
      </c>
      <c r="R22" s="54" t="s">
        <v>130</v>
      </c>
      <c r="S22" s="54" t="s">
        <v>130</v>
      </c>
      <c r="T22" s="54" t="s">
        <v>130</v>
      </c>
      <c r="U22" s="54" t="s">
        <v>130</v>
      </c>
      <c r="V22" s="54" t="s">
        <v>130</v>
      </c>
      <c r="W22" s="54" t="s">
        <v>131</v>
      </c>
      <c r="X22" s="54" t="s">
        <v>132</v>
      </c>
      <c r="Y22" s="54" t="s">
        <v>133</v>
      </c>
      <c r="Z22" s="54" t="s">
        <v>133</v>
      </c>
      <c r="AA22" s="54" t="s">
        <v>130</v>
      </c>
      <c r="AB22" s="56" t="s">
        <v>130</v>
      </c>
      <c r="AC22" s="55" t="s">
        <v>130</v>
      </c>
      <c r="AD22" s="54" t="s">
        <v>130</v>
      </c>
      <c r="AE22" s="54" t="s">
        <v>130</v>
      </c>
      <c r="AF22" s="54" t="s">
        <v>130</v>
      </c>
      <c r="AG22" s="54" t="s">
        <v>130</v>
      </c>
      <c r="AH22" s="54" t="s">
        <v>130</v>
      </c>
      <c r="AI22" s="54" t="s">
        <v>130</v>
      </c>
      <c r="AJ22" s="54" t="s">
        <v>130</v>
      </c>
      <c r="AK22" s="54" t="s">
        <v>130</v>
      </c>
      <c r="AL22" s="56" t="s">
        <v>130</v>
      </c>
      <c r="AM22" s="54" t="s">
        <v>131</v>
      </c>
      <c r="AN22" s="54" t="s">
        <v>133</v>
      </c>
      <c r="AO22" s="54" t="s">
        <v>133</v>
      </c>
      <c r="AP22" s="54" t="s">
        <v>134</v>
      </c>
      <c r="AQ22" s="54" t="s">
        <v>134</v>
      </c>
      <c r="AR22" s="54" t="s">
        <v>134</v>
      </c>
      <c r="AS22" s="54" t="s">
        <v>134</v>
      </c>
      <c r="AT22" s="54" t="s">
        <v>134</v>
      </c>
      <c r="AU22" s="54" t="s">
        <v>134</v>
      </c>
      <c r="AV22" s="54" t="s">
        <v>135</v>
      </c>
      <c r="AW22" s="56" t="s">
        <v>135</v>
      </c>
      <c r="AX22" s="55"/>
      <c r="AY22" s="54"/>
      <c r="AZ22" s="54"/>
      <c r="BA22" s="54"/>
      <c r="BB22" s="54"/>
      <c r="BC22" s="54"/>
      <c r="BD22" s="54"/>
      <c r="BE22" s="54"/>
      <c r="BF22" s="56"/>
    </row>
    <row r="24" ht="18" thickBot="1">
      <c r="P24" s="41" t="s">
        <v>136</v>
      </c>
    </row>
    <row r="25" spans="3:20" ht="15" thickBot="1">
      <c r="C25" s="84" t="s">
        <v>137</v>
      </c>
      <c r="D25" s="84"/>
      <c r="E25" s="84"/>
      <c r="F25" s="84"/>
      <c r="G25" s="84"/>
      <c r="H25" s="84"/>
      <c r="I25" s="84"/>
      <c r="J25" s="84"/>
      <c r="K25" s="84"/>
      <c r="L25" s="85" t="s">
        <v>138</v>
      </c>
      <c r="M25" s="86"/>
      <c r="N25" s="86"/>
      <c r="O25" s="87"/>
      <c r="T25" s="57" t="s">
        <v>139</v>
      </c>
    </row>
    <row r="26" spans="3:15" ht="13.5" thickBot="1">
      <c r="C26" s="84"/>
      <c r="D26" s="84"/>
      <c r="E26" s="84"/>
      <c r="F26" s="84"/>
      <c r="G26" s="84"/>
      <c r="H26" s="84"/>
      <c r="I26" s="84"/>
      <c r="J26" s="84"/>
      <c r="K26" s="84"/>
      <c r="L26" s="58">
        <v>5</v>
      </c>
      <c r="M26" s="59"/>
      <c r="N26" s="59"/>
      <c r="O26" s="60"/>
    </row>
    <row r="27" spans="3:46" ht="15" thickBot="1">
      <c r="C27" s="50" t="s">
        <v>140</v>
      </c>
      <c r="D27" s="31"/>
      <c r="E27" s="31"/>
      <c r="F27" s="31"/>
      <c r="G27" s="31"/>
      <c r="H27" s="31"/>
      <c r="I27" s="31"/>
      <c r="J27" s="31"/>
      <c r="K27" s="32"/>
      <c r="L27" s="61">
        <v>23</v>
      </c>
      <c r="M27" s="61"/>
      <c r="N27" s="61"/>
      <c r="O27" s="62"/>
      <c r="R27" s="33" t="s">
        <v>141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</row>
    <row r="28" spans="3:38" ht="14.25">
      <c r="C28" s="69" t="s">
        <v>142</v>
      </c>
      <c r="D28" s="70"/>
      <c r="E28" s="70"/>
      <c r="F28" s="70"/>
      <c r="G28" s="70"/>
      <c r="H28" s="70"/>
      <c r="I28" s="70"/>
      <c r="J28" s="70"/>
      <c r="K28" s="71"/>
      <c r="L28" s="63"/>
      <c r="M28" s="63"/>
      <c r="N28" s="63"/>
      <c r="O28" s="64"/>
      <c r="S28" s="83" t="s">
        <v>143</v>
      </c>
      <c r="T28" s="77"/>
      <c r="U28" s="77"/>
      <c r="V28" s="77"/>
      <c r="W28" s="77" t="s">
        <v>144</v>
      </c>
      <c r="X28" s="77"/>
      <c r="Y28" s="77"/>
      <c r="Z28" s="77"/>
      <c r="AA28" s="77" t="s">
        <v>145</v>
      </c>
      <c r="AB28" s="77"/>
      <c r="AC28" s="77"/>
      <c r="AD28" s="77"/>
      <c r="AE28" s="77" t="s">
        <v>146</v>
      </c>
      <c r="AF28" s="77"/>
      <c r="AG28" s="77"/>
      <c r="AH28" s="77"/>
      <c r="AI28" s="77" t="s">
        <v>147</v>
      </c>
      <c r="AJ28" s="77"/>
      <c r="AK28" s="77"/>
      <c r="AL28" s="78"/>
    </row>
    <row r="29" spans="3:38" ht="15" thickBot="1">
      <c r="C29" s="69" t="s">
        <v>148</v>
      </c>
      <c r="D29" s="70"/>
      <c r="E29" s="70"/>
      <c r="F29" s="70"/>
      <c r="G29" s="70"/>
      <c r="H29" s="70"/>
      <c r="I29" s="70"/>
      <c r="J29" s="70"/>
      <c r="K29" s="71"/>
      <c r="L29" s="63">
        <v>4</v>
      </c>
      <c r="M29" s="63"/>
      <c r="N29" s="63"/>
      <c r="O29" s="64"/>
      <c r="S29" s="79">
        <v>1</v>
      </c>
      <c r="T29" s="80"/>
      <c r="U29" s="80"/>
      <c r="V29" s="80"/>
      <c r="W29" s="81">
        <v>0</v>
      </c>
      <c r="X29" s="81"/>
      <c r="Y29" s="81"/>
      <c r="Z29" s="81"/>
      <c r="AA29" s="81">
        <v>11</v>
      </c>
      <c r="AB29" s="81"/>
      <c r="AC29" s="81"/>
      <c r="AD29" s="81"/>
      <c r="AE29" s="81">
        <v>0</v>
      </c>
      <c r="AF29" s="81"/>
      <c r="AG29" s="81"/>
      <c r="AH29" s="81"/>
      <c r="AI29" s="81">
        <v>12</v>
      </c>
      <c r="AJ29" s="81"/>
      <c r="AK29" s="81"/>
      <c r="AL29" s="82"/>
    </row>
    <row r="30" spans="3:38" ht="14.25">
      <c r="C30" s="69" t="s">
        <v>149</v>
      </c>
      <c r="D30" s="70"/>
      <c r="E30" s="70"/>
      <c r="F30" s="70"/>
      <c r="G30" s="70"/>
      <c r="H30" s="70"/>
      <c r="I30" s="70"/>
      <c r="J30" s="70"/>
      <c r="K30" s="71"/>
      <c r="L30" s="63">
        <v>2</v>
      </c>
      <c r="M30" s="63"/>
      <c r="N30" s="63"/>
      <c r="O30" s="64"/>
      <c r="S30" s="76"/>
      <c r="T30" s="76"/>
      <c r="U30" s="76"/>
      <c r="V30" s="76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spans="3:38" ht="14.25">
      <c r="C31" s="69" t="s">
        <v>150</v>
      </c>
      <c r="D31" s="70"/>
      <c r="E31" s="70"/>
      <c r="F31" s="70"/>
      <c r="G31" s="70"/>
      <c r="H31" s="70"/>
      <c r="I31" s="70"/>
      <c r="J31" s="70"/>
      <c r="K31" s="71"/>
      <c r="L31" s="63">
        <v>3</v>
      </c>
      <c r="M31" s="63"/>
      <c r="N31" s="63"/>
      <c r="O31" s="64"/>
      <c r="S31" s="76"/>
      <c r="T31" s="76"/>
      <c r="U31" s="76"/>
      <c r="V31" s="76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3:38" ht="14.25">
      <c r="C32" s="69" t="s">
        <v>151</v>
      </c>
      <c r="D32" s="70"/>
      <c r="E32" s="70"/>
      <c r="F32" s="70"/>
      <c r="G32" s="70"/>
      <c r="H32" s="70"/>
      <c r="I32" s="70"/>
      <c r="J32" s="70"/>
      <c r="K32" s="71"/>
      <c r="L32" s="63">
        <v>2</v>
      </c>
      <c r="M32" s="63"/>
      <c r="N32" s="63"/>
      <c r="O32" s="64"/>
      <c r="S32" s="76"/>
      <c r="T32" s="76"/>
      <c r="U32" s="76"/>
      <c r="V32" s="76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3:15" ht="12.75">
      <c r="C33" s="69" t="s">
        <v>152</v>
      </c>
      <c r="D33" s="70"/>
      <c r="E33" s="70"/>
      <c r="F33" s="70"/>
      <c r="G33" s="70"/>
      <c r="H33" s="70"/>
      <c r="I33" s="70"/>
      <c r="J33" s="70"/>
      <c r="K33" s="71"/>
      <c r="L33" s="63">
        <v>6</v>
      </c>
      <c r="M33" s="63"/>
      <c r="N33" s="63"/>
      <c r="O33" s="64"/>
    </row>
    <row r="34" spans="3:15" ht="12.75">
      <c r="C34" s="69" t="s">
        <v>153</v>
      </c>
      <c r="D34" s="70"/>
      <c r="E34" s="70"/>
      <c r="F34" s="70"/>
      <c r="G34" s="70"/>
      <c r="H34" s="70"/>
      <c r="I34" s="70"/>
      <c r="J34" s="70"/>
      <c r="K34" s="71"/>
      <c r="L34" s="63">
        <v>2</v>
      </c>
      <c r="M34" s="63"/>
      <c r="N34" s="63"/>
      <c r="O34" s="64"/>
    </row>
    <row r="35" spans="3:15" ht="12.75">
      <c r="C35" s="69" t="s">
        <v>154</v>
      </c>
      <c r="D35" s="70"/>
      <c r="E35" s="70"/>
      <c r="F35" s="70"/>
      <c r="G35" s="70"/>
      <c r="H35" s="70"/>
      <c r="I35" s="70"/>
      <c r="J35" s="70"/>
      <c r="K35" s="71"/>
      <c r="L35" s="63"/>
      <c r="M35" s="63"/>
      <c r="N35" s="63"/>
      <c r="O35" s="64"/>
    </row>
    <row r="36" spans="3:15" ht="13.5" thickBot="1">
      <c r="C36" s="72" t="s">
        <v>155</v>
      </c>
      <c r="D36" s="73"/>
      <c r="E36" s="73"/>
      <c r="F36" s="73"/>
      <c r="G36" s="73"/>
      <c r="H36" s="73"/>
      <c r="I36" s="73"/>
      <c r="J36" s="73"/>
      <c r="K36" s="74"/>
      <c r="L36" s="65">
        <v>1</v>
      </c>
      <c r="M36" s="65"/>
      <c r="N36" s="65"/>
      <c r="O36" s="66"/>
    </row>
    <row r="37" spans="3:15" ht="12.75">
      <c r="C37" s="67" t="s">
        <v>156</v>
      </c>
      <c r="L37" s="68">
        <v>40</v>
      </c>
      <c r="M37" s="68"/>
      <c r="N37" s="68"/>
      <c r="O37" s="68"/>
    </row>
    <row r="38" spans="12:15" ht="12.75">
      <c r="L38" s="68">
        <f>SUM(L27:L36)</f>
        <v>43</v>
      </c>
      <c r="M38" s="68"/>
      <c r="N38" s="68"/>
      <c r="O38" s="68"/>
    </row>
  </sheetData>
  <mergeCells count="70">
    <mergeCell ref="A1:BF1"/>
    <mergeCell ref="A2:BF2"/>
    <mergeCell ref="A3:BF3"/>
    <mergeCell ref="AA7:AM7"/>
    <mergeCell ref="AO10:AT10"/>
    <mergeCell ref="AU10:BF12"/>
    <mergeCell ref="C16:F16"/>
    <mergeCell ref="G16:AB16"/>
    <mergeCell ref="AC16:BA16"/>
    <mergeCell ref="BB16:BF16"/>
    <mergeCell ref="C17:F17"/>
    <mergeCell ref="G17:P17"/>
    <mergeCell ref="Q17:AB17"/>
    <mergeCell ref="AC17:AL17"/>
    <mergeCell ref="AM17:AW17"/>
    <mergeCell ref="AX17:BF17"/>
    <mergeCell ref="C18:F18"/>
    <mergeCell ref="G18:J18"/>
    <mergeCell ref="K18:N18"/>
    <mergeCell ref="O18:R18"/>
    <mergeCell ref="S18:W18"/>
    <mergeCell ref="X18:AB18"/>
    <mergeCell ref="AC18:AF18"/>
    <mergeCell ref="AG18:AJ18"/>
    <mergeCell ref="BB18:BF18"/>
    <mergeCell ref="C19:F19"/>
    <mergeCell ref="C20:F21"/>
    <mergeCell ref="C22:F22"/>
    <mergeCell ref="AK18:AN18"/>
    <mergeCell ref="AO18:AR18"/>
    <mergeCell ref="AS18:AW18"/>
    <mergeCell ref="AX18:BA18"/>
    <mergeCell ref="C25:K26"/>
    <mergeCell ref="L25:O25"/>
    <mergeCell ref="C27:K27"/>
    <mergeCell ref="R27:AT27"/>
    <mergeCell ref="C28:K28"/>
    <mergeCell ref="S28:V28"/>
    <mergeCell ref="W28:Z28"/>
    <mergeCell ref="AA28:AD28"/>
    <mergeCell ref="C29:K29"/>
    <mergeCell ref="S29:V29"/>
    <mergeCell ref="W29:Z29"/>
    <mergeCell ref="AA29:AD29"/>
    <mergeCell ref="W30:Z30"/>
    <mergeCell ref="AA30:AD30"/>
    <mergeCell ref="AE28:AH28"/>
    <mergeCell ref="AI28:AL28"/>
    <mergeCell ref="AE29:AH29"/>
    <mergeCell ref="AI29:AL29"/>
    <mergeCell ref="AE30:AH30"/>
    <mergeCell ref="AI30:AL30"/>
    <mergeCell ref="C31:K31"/>
    <mergeCell ref="S31:V31"/>
    <mergeCell ref="W31:Z31"/>
    <mergeCell ref="AA31:AD31"/>
    <mergeCell ref="AE31:AH31"/>
    <mergeCell ref="AI31:AL31"/>
    <mergeCell ref="C30:K30"/>
    <mergeCell ref="S30:V30"/>
    <mergeCell ref="C35:K35"/>
    <mergeCell ref="C36:K36"/>
    <mergeCell ref="AE32:AH32"/>
    <mergeCell ref="AI32:AL32"/>
    <mergeCell ref="C33:K33"/>
    <mergeCell ref="C34:K34"/>
    <mergeCell ref="C32:K32"/>
    <mergeCell ref="S32:V32"/>
    <mergeCell ref="W32:Z32"/>
    <mergeCell ref="AA32:AD32"/>
  </mergeCells>
  <printOptions/>
  <pageMargins left="0.64" right="0.3" top="1" bottom="0.45" header="0.5" footer="0.38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tabSelected="1" view="pageBreakPreview" zoomScale="75" zoomScaleSheetLayoutView="75" workbookViewId="0" topLeftCell="A19">
      <selection activeCell="AI37" sqref="AI37"/>
    </sheetView>
  </sheetViews>
  <sheetFormatPr defaultColWidth="9.00390625" defaultRowHeight="12.75"/>
  <cols>
    <col min="1" max="1" width="3.625" style="5" customWidth="1"/>
    <col min="2" max="2" width="30.625" style="3" customWidth="1"/>
    <col min="3" max="3" width="20.625" style="5" customWidth="1"/>
    <col min="4" max="4" width="4.625" style="5" customWidth="1"/>
    <col min="5" max="5" width="4.375" style="5" customWidth="1"/>
    <col min="6" max="6" width="4.00390625" style="5" customWidth="1"/>
    <col min="7" max="7" width="4.375" style="5" customWidth="1"/>
    <col min="8" max="9" width="4.00390625" style="5" customWidth="1"/>
    <col min="10" max="10" width="5.625" style="5" customWidth="1"/>
    <col min="11" max="11" width="4.625" style="5" customWidth="1"/>
    <col min="12" max="15" width="3.625" style="5" customWidth="1"/>
    <col min="16" max="16" width="4.375" style="5" customWidth="1"/>
    <col min="17" max="17" width="4.125" style="5" customWidth="1"/>
    <col min="18" max="34" width="3.375" style="5" customWidth="1"/>
    <col min="35" max="16384" width="9.125" style="5" customWidth="1"/>
  </cols>
  <sheetData>
    <row r="1" spans="1:21" ht="11.25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6" ht="15">
      <c r="A2" s="4"/>
      <c r="B2" s="6"/>
      <c r="C2" s="7" t="s">
        <v>76</v>
      </c>
      <c r="D2" s="4"/>
      <c r="E2" s="4"/>
      <c r="F2" s="4"/>
    </row>
    <row r="3" spans="1:6" ht="11.25">
      <c r="A3" s="4"/>
      <c r="B3" s="6"/>
      <c r="C3" s="4"/>
      <c r="D3" s="4"/>
      <c r="E3" s="4" t="s">
        <v>77</v>
      </c>
      <c r="F3" s="4"/>
    </row>
    <row r="4" spans="1:34" ht="12">
      <c r="A4" s="110" t="s">
        <v>4</v>
      </c>
      <c r="B4" s="112" t="s">
        <v>5</v>
      </c>
      <c r="C4" s="112" t="s">
        <v>6</v>
      </c>
      <c r="D4" s="114" t="s">
        <v>7</v>
      </c>
      <c r="E4" s="115"/>
      <c r="F4" s="115"/>
      <c r="G4" s="115"/>
      <c r="H4" s="114" t="s">
        <v>8</v>
      </c>
      <c r="I4" s="115"/>
      <c r="J4" s="116" t="s">
        <v>9</v>
      </c>
      <c r="K4" s="111"/>
      <c r="L4" s="111"/>
      <c r="M4" s="111"/>
      <c r="N4" s="111"/>
      <c r="O4" s="111"/>
      <c r="P4" s="114" t="s">
        <v>11</v>
      </c>
      <c r="Q4" s="115"/>
      <c r="R4" s="116" t="s">
        <v>14</v>
      </c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8" t="s">
        <v>35</v>
      </c>
    </row>
    <row r="5" spans="1:34" ht="12">
      <c r="A5" s="111"/>
      <c r="B5" s="113"/>
      <c r="C5" s="113"/>
      <c r="D5" s="115"/>
      <c r="E5" s="115"/>
      <c r="F5" s="115"/>
      <c r="G5" s="115"/>
      <c r="H5" s="115"/>
      <c r="I5" s="115"/>
      <c r="J5" s="111"/>
      <c r="K5" s="111"/>
      <c r="L5" s="111"/>
      <c r="M5" s="111"/>
      <c r="N5" s="111"/>
      <c r="O5" s="111"/>
      <c r="P5" s="115"/>
      <c r="Q5" s="115"/>
      <c r="R5" s="116" t="s">
        <v>15</v>
      </c>
      <c r="S5" s="116"/>
      <c r="T5" s="116"/>
      <c r="U5" s="116"/>
      <c r="V5" s="116"/>
      <c r="W5" s="116"/>
      <c r="X5" s="116"/>
      <c r="Y5" s="116"/>
      <c r="Z5" s="116" t="s">
        <v>16</v>
      </c>
      <c r="AA5" s="116"/>
      <c r="AB5" s="116"/>
      <c r="AC5" s="116"/>
      <c r="AD5" s="116"/>
      <c r="AE5" s="116"/>
      <c r="AF5" s="116"/>
      <c r="AG5" s="116"/>
      <c r="AH5" s="119"/>
    </row>
    <row r="6" spans="1:34" s="10" customFormat="1" ht="9.75">
      <c r="A6" s="111"/>
      <c r="B6" s="113"/>
      <c r="C6" s="113"/>
      <c r="D6" s="115"/>
      <c r="E6" s="115"/>
      <c r="F6" s="115"/>
      <c r="G6" s="115"/>
      <c r="H6" s="115"/>
      <c r="I6" s="115"/>
      <c r="J6" s="111"/>
      <c r="K6" s="111"/>
      <c r="L6" s="111"/>
      <c r="M6" s="111"/>
      <c r="N6" s="111"/>
      <c r="O6" s="111"/>
      <c r="P6" s="115"/>
      <c r="Q6" s="115"/>
      <c r="R6" s="109" t="s">
        <v>0</v>
      </c>
      <c r="S6" s="109"/>
      <c r="T6" s="109"/>
      <c r="U6" s="109"/>
      <c r="V6" s="109" t="s">
        <v>1</v>
      </c>
      <c r="W6" s="109"/>
      <c r="X6" s="109"/>
      <c r="Y6" s="109"/>
      <c r="Z6" s="109" t="s">
        <v>2</v>
      </c>
      <c r="AA6" s="109"/>
      <c r="AB6" s="109"/>
      <c r="AC6" s="109"/>
      <c r="AD6" s="109" t="s">
        <v>3</v>
      </c>
      <c r="AE6" s="109"/>
      <c r="AF6" s="109"/>
      <c r="AG6" s="109"/>
      <c r="AH6" s="119"/>
    </row>
    <row r="7" spans="1:34" ht="12">
      <c r="A7" s="111"/>
      <c r="B7" s="113"/>
      <c r="C7" s="113"/>
      <c r="D7" s="116" t="s">
        <v>17</v>
      </c>
      <c r="E7" s="116"/>
      <c r="F7" s="116" t="s">
        <v>18</v>
      </c>
      <c r="G7" s="116"/>
      <c r="H7" s="115"/>
      <c r="I7" s="115"/>
      <c r="J7" s="111"/>
      <c r="K7" s="111"/>
      <c r="L7" s="111"/>
      <c r="M7" s="111"/>
      <c r="N7" s="111"/>
      <c r="O7" s="111"/>
      <c r="P7" s="115"/>
      <c r="Q7" s="115"/>
      <c r="R7" s="116">
        <v>0</v>
      </c>
      <c r="S7" s="116"/>
      <c r="T7" s="116"/>
      <c r="U7" s="8">
        <v>0</v>
      </c>
      <c r="V7" s="116">
        <v>11</v>
      </c>
      <c r="W7" s="116"/>
      <c r="X7" s="116"/>
      <c r="Y7" s="8">
        <v>1</v>
      </c>
      <c r="Z7" s="116">
        <v>0</v>
      </c>
      <c r="AA7" s="116"/>
      <c r="AB7" s="116"/>
      <c r="AC7" s="8">
        <v>0</v>
      </c>
      <c r="AD7" s="116">
        <v>12</v>
      </c>
      <c r="AE7" s="116"/>
      <c r="AF7" s="116"/>
      <c r="AG7" s="8">
        <v>1</v>
      </c>
      <c r="AH7" s="119"/>
    </row>
    <row r="8" spans="1:34" ht="12">
      <c r="A8" s="111"/>
      <c r="B8" s="113"/>
      <c r="C8" s="113"/>
      <c r="D8" s="110" t="s">
        <v>19</v>
      </c>
      <c r="E8" s="110" t="s">
        <v>20</v>
      </c>
      <c r="F8" s="110" t="s">
        <v>21</v>
      </c>
      <c r="G8" s="110" t="s">
        <v>22</v>
      </c>
      <c r="H8" s="110" t="s">
        <v>23</v>
      </c>
      <c r="I8" s="110" t="s">
        <v>24</v>
      </c>
      <c r="J8" s="110" t="s">
        <v>25</v>
      </c>
      <c r="K8" s="116" t="s">
        <v>26</v>
      </c>
      <c r="L8" s="116"/>
      <c r="M8" s="116"/>
      <c r="N8" s="116"/>
      <c r="O8" s="110" t="s">
        <v>10</v>
      </c>
      <c r="P8" s="110" t="s">
        <v>12</v>
      </c>
      <c r="Q8" s="110" t="s">
        <v>13</v>
      </c>
      <c r="R8" s="110" t="s">
        <v>31</v>
      </c>
      <c r="S8" s="110" t="s">
        <v>32</v>
      </c>
      <c r="T8" s="110" t="s">
        <v>33</v>
      </c>
      <c r="U8" s="110" t="s">
        <v>34</v>
      </c>
      <c r="V8" s="110" t="s">
        <v>31</v>
      </c>
      <c r="W8" s="110" t="s">
        <v>32</v>
      </c>
      <c r="X8" s="110" t="s">
        <v>33</v>
      </c>
      <c r="Y8" s="110" t="s">
        <v>34</v>
      </c>
      <c r="Z8" s="110" t="s">
        <v>31</v>
      </c>
      <c r="AA8" s="110" t="s">
        <v>32</v>
      </c>
      <c r="AB8" s="110" t="s">
        <v>33</v>
      </c>
      <c r="AC8" s="110" t="s">
        <v>34</v>
      </c>
      <c r="AD8" s="110" t="s">
        <v>31</v>
      </c>
      <c r="AE8" s="110" t="s">
        <v>32</v>
      </c>
      <c r="AF8" s="110" t="s">
        <v>33</v>
      </c>
      <c r="AG8" s="110" t="s">
        <v>34</v>
      </c>
      <c r="AH8" s="119"/>
    </row>
    <row r="9" spans="1:34" ht="9.75">
      <c r="A9" s="111"/>
      <c r="B9" s="113"/>
      <c r="C9" s="113"/>
      <c r="D9" s="110"/>
      <c r="E9" s="110"/>
      <c r="F9" s="110"/>
      <c r="G9" s="110"/>
      <c r="H9" s="110"/>
      <c r="I9" s="110"/>
      <c r="J9" s="110"/>
      <c r="K9" s="110" t="s">
        <v>27</v>
      </c>
      <c r="L9" s="110" t="s">
        <v>28</v>
      </c>
      <c r="M9" s="110" t="s">
        <v>29</v>
      </c>
      <c r="N9" s="110" t="s">
        <v>30</v>
      </c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9"/>
    </row>
    <row r="10" spans="1:34" ht="9.75">
      <c r="A10" s="111"/>
      <c r="B10" s="113"/>
      <c r="C10" s="113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9"/>
    </row>
    <row r="11" spans="1:34" ht="9.75">
      <c r="A11" s="111"/>
      <c r="B11" s="113"/>
      <c r="C11" s="113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9"/>
    </row>
    <row r="12" spans="1:34" ht="9.75">
      <c r="A12" s="111"/>
      <c r="B12" s="113"/>
      <c r="C12" s="113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9"/>
    </row>
    <row r="13" spans="1:34" ht="9.75">
      <c r="A13" s="111"/>
      <c r="B13" s="113"/>
      <c r="C13" s="113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9"/>
    </row>
    <row r="14" spans="1:34" ht="9.75">
      <c r="A14" s="111"/>
      <c r="B14" s="113"/>
      <c r="C14" s="113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9"/>
    </row>
    <row r="15" ht="12.75">
      <c r="C15" s="11" t="s">
        <v>36</v>
      </c>
    </row>
    <row r="16" spans="2:3" ht="12.75">
      <c r="B16" s="2"/>
      <c r="C16" s="11" t="s">
        <v>66</v>
      </c>
    </row>
    <row r="17" spans="1:34" ht="13.5">
      <c r="A17" s="12">
        <v>1</v>
      </c>
      <c r="B17" s="1" t="s">
        <v>72</v>
      </c>
      <c r="C17" s="1" t="s">
        <v>43</v>
      </c>
      <c r="D17" s="23">
        <v>36</v>
      </c>
      <c r="E17" s="23">
        <v>36</v>
      </c>
      <c r="F17" s="23">
        <f>E17/54</f>
        <v>0.6666666666666666</v>
      </c>
      <c r="G17" s="23">
        <f>E17/36</f>
        <v>1</v>
      </c>
      <c r="H17" s="23"/>
      <c r="I17" s="23" t="s">
        <v>40</v>
      </c>
      <c r="J17" s="23">
        <f>K17+O17</f>
        <v>18</v>
      </c>
      <c r="K17" s="23">
        <f>SUM(L17:N17)</f>
        <v>16.5</v>
      </c>
      <c r="L17" s="25">
        <f aca="true" t="shared" si="0" ref="L17:N18">R17*$R$7+V17*$V$7+Z17*$Z$7+AD17*$AD$7</f>
        <v>5.5</v>
      </c>
      <c r="M17" s="25">
        <f t="shared" si="0"/>
        <v>0</v>
      </c>
      <c r="N17" s="25">
        <f t="shared" si="0"/>
        <v>11</v>
      </c>
      <c r="O17" s="25">
        <f>U17*$U$7+Y17*$Y$7+AC17*$AC$7+AG17*$AG$7</f>
        <v>1.5</v>
      </c>
      <c r="P17" s="23">
        <f>E17-J17</f>
        <v>18</v>
      </c>
      <c r="Q17" s="26">
        <f>P17/E17</f>
        <v>0.5</v>
      </c>
      <c r="R17" s="27"/>
      <c r="S17" s="23"/>
      <c r="T17" s="23"/>
      <c r="U17" s="28"/>
      <c r="V17" s="27">
        <v>0.5</v>
      </c>
      <c r="W17" s="23"/>
      <c r="X17" s="23">
        <v>1</v>
      </c>
      <c r="Y17" s="28">
        <f>SUM(V17:X17)</f>
        <v>1.5</v>
      </c>
      <c r="Z17" s="27"/>
      <c r="AA17" s="23"/>
      <c r="AB17" s="23"/>
      <c r="AC17" s="28"/>
      <c r="AD17" s="27"/>
      <c r="AE17" s="23"/>
      <c r="AF17" s="23"/>
      <c r="AG17" s="28"/>
      <c r="AH17" s="29">
        <v>2</v>
      </c>
    </row>
    <row r="18" spans="1:34" ht="23.25" customHeight="1">
      <c r="A18" s="12">
        <v>2</v>
      </c>
      <c r="B18" s="1" t="s">
        <v>57</v>
      </c>
      <c r="C18" s="1" t="s">
        <v>58</v>
      </c>
      <c r="D18" s="23">
        <v>36</v>
      </c>
      <c r="E18" s="23">
        <v>36</v>
      </c>
      <c r="F18" s="23">
        <f>E18/54</f>
        <v>0.6666666666666666</v>
      </c>
      <c r="G18" s="23">
        <f>E18/36</f>
        <v>1</v>
      </c>
      <c r="H18" s="23"/>
      <c r="I18" s="23" t="s">
        <v>50</v>
      </c>
      <c r="J18" s="23">
        <f>K18+O18</f>
        <v>26</v>
      </c>
      <c r="K18" s="23">
        <f>SUM(L18:N18)</f>
        <v>24</v>
      </c>
      <c r="L18" s="25">
        <f t="shared" si="0"/>
        <v>24</v>
      </c>
      <c r="M18" s="25">
        <f t="shared" si="0"/>
        <v>0</v>
      </c>
      <c r="N18" s="25">
        <f t="shared" si="0"/>
        <v>0</v>
      </c>
      <c r="O18" s="25">
        <f>U18*$U$7+Y18*$Y$7+AC18*$AC$7+AG18*$AG$7</f>
        <v>2</v>
      </c>
      <c r="P18" s="23">
        <f>E18-J18</f>
        <v>10</v>
      </c>
      <c r="Q18" s="26">
        <f>P18/E18</f>
        <v>0.2777777777777778</v>
      </c>
      <c r="R18" s="27"/>
      <c r="S18" s="23"/>
      <c r="T18" s="23"/>
      <c r="U18" s="28"/>
      <c r="V18" s="27"/>
      <c r="W18" s="23"/>
      <c r="X18" s="23"/>
      <c r="Y18" s="28"/>
      <c r="Z18" s="27"/>
      <c r="AA18" s="23"/>
      <c r="AB18" s="23"/>
      <c r="AC18" s="28"/>
      <c r="AD18" s="27">
        <v>2</v>
      </c>
      <c r="AE18" s="23"/>
      <c r="AF18" s="23"/>
      <c r="AG18" s="28">
        <f>SUM(AD18:AF18)</f>
        <v>2</v>
      </c>
      <c r="AH18" s="29">
        <v>1</v>
      </c>
    </row>
    <row r="19" spans="2:17" ht="9.75">
      <c r="B19" s="2"/>
      <c r="C19" s="13" t="s">
        <v>51</v>
      </c>
      <c r="E19" s="5">
        <f>SUM(E17:E18)</f>
        <v>72</v>
      </c>
      <c r="F19" s="5">
        <f>SUM(F17:F18)</f>
        <v>1.3333333333333333</v>
      </c>
      <c r="G19" s="5">
        <f>SUM(G17:G18)</f>
        <v>2</v>
      </c>
      <c r="J19" s="5">
        <f>SUM(J17:J18)</f>
        <v>44</v>
      </c>
      <c r="K19" s="5">
        <f>SUM(K17:K18)</f>
        <v>40.5</v>
      </c>
      <c r="L19" s="5">
        <f>SUM(L17:L18)</f>
        <v>29.5</v>
      </c>
      <c r="O19" s="5">
        <f>SUM(O17:O18)</f>
        <v>3.5</v>
      </c>
      <c r="P19" s="5">
        <f>SUM(P17:P18)</f>
        <v>28</v>
      </c>
      <c r="Q19" s="24"/>
    </row>
    <row r="20" spans="2:17" ht="3" customHeight="1">
      <c r="B20" s="2"/>
      <c r="C20" s="2"/>
      <c r="Q20" s="24"/>
    </row>
    <row r="21" spans="3:17" ht="12.75">
      <c r="C21" s="11" t="s">
        <v>37</v>
      </c>
      <c r="Q21" s="24"/>
    </row>
    <row r="22" spans="1:34" ht="13.5">
      <c r="A22" s="9">
        <v>1</v>
      </c>
      <c r="B22" s="1" t="s">
        <v>46</v>
      </c>
      <c r="C22" s="1" t="s">
        <v>67</v>
      </c>
      <c r="D22" s="23">
        <v>36</v>
      </c>
      <c r="E22" s="23">
        <f>D22</f>
        <v>36</v>
      </c>
      <c r="F22" s="23">
        <f>E22/54</f>
        <v>0.6666666666666666</v>
      </c>
      <c r="G22" s="23">
        <f>E22/36</f>
        <v>1</v>
      </c>
      <c r="H22" s="23" t="s">
        <v>50</v>
      </c>
      <c r="I22" s="23"/>
      <c r="J22" s="23">
        <f>K22+O22</f>
        <v>26</v>
      </c>
      <c r="K22" s="23">
        <f>SUM(L22:N22)</f>
        <v>24</v>
      </c>
      <c r="L22" s="25">
        <f aca="true" t="shared" si="1" ref="L22:N26">R22*$R$7+V22*$V$7+Z22*$Z$7+AD22*$AD$7</f>
        <v>12</v>
      </c>
      <c r="M22" s="25">
        <f t="shared" si="1"/>
        <v>12</v>
      </c>
      <c r="N22" s="25">
        <f t="shared" si="1"/>
        <v>0</v>
      </c>
      <c r="O22" s="25">
        <f>U22*$U$7+Y22*$Y$7+AC22*$AC$7+AG22*$AG$7</f>
        <v>2</v>
      </c>
      <c r="P22" s="23">
        <f>E22-J22</f>
        <v>10</v>
      </c>
      <c r="Q22" s="26">
        <f>P22/E22</f>
        <v>0.2777777777777778</v>
      </c>
      <c r="R22" s="27"/>
      <c r="S22" s="23"/>
      <c r="T22" s="23"/>
      <c r="U22" s="28"/>
      <c r="V22" s="27"/>
      <c r="W22" s="23"/>
      <c r="X22" s="23"/>
      <c r="Y22" s="28"/>
      <c r="Z22" s="27"/>
      <c r="AA22" s="23"/>
      <c r="AB22" s="23"/>
      <c r="AC22" s="28"/>
      <c r="AD22" s="27">
        <v>1</v>
      </c>
      <c r="AE22" s="23">
        <v>1</v>
      </c>
      <c r="AF22" s="23"/>
      <c r="AG22" s="28">
        <f>SUM(AD22:AF22)</f>
        <v>2</v>
      </c>
      <c r="AH22" s="29">
        <v>2</v>
      </c>
    </row>
    <row r="23" spans="1:34" ht="13.5">
      <c r="A23" s="9">
        <v>2</v>
      </c>
      <c r="B23" s="1" t="s">
        <v>48</v>
      </c>
      <c r="C23" s="1" t="s">
        <v>45</v>
      </c>
      <c r="D23" s="23">
        <v>108</v>
      </c>
      <c r="E23" s="23">
        <f aca="true" t="shared" si="2" ref="E23:E31">D23</f>
        <v>108</v>
      </c>
      <c r="F23" s="23">
        <f aca="true" t="shared" si="3" ref="F23:F31">E23/54</f>
        <v>2</v>
      </c>
      <c r="G23" s="23">
        <f aca="true" t="shared" si="4" ref="G23:G31">E23/36</f>
        <v>3</v>
      </c>
      <c r="H23" s="23"/>
      <c r="I23" s="23" t="s">
        <v>50</v>
      </c>
      <c r="J23" s="23">
        <f>K23+O23</f>
        <v>39</v>
      </c>
      <c r="K23" s="23">
        <f>SUM(L23:N23)</f>
        <v>36</v>
      </c>
      <c r="L23" s="25">
        <f t="shared" si="1"/>
        <v>36</v>
      </c>
      <c r="M23" s="25">
        <f t="shared" si="1"/>
        <v>0</v>
      </c>
      <c r="N23" s="25">
        <f t="shared" si="1"/>
        <v>0</v>
      </c>
      <c r="O23" s="25">
        <f>U23*$U$7+Y23*$Y$7+AC23*$AC$7+AG23*$AG$7</f>
        <v>3</v>
      </c>
      <c r="P23" s="23">
        <f>E23-J23</f>
        <v>69</v>
      </c>
      <c r="Q23" s="26">
        <f>P23/E23</f>
        <v>0.6388888888888888</v>
      </c>
      <c r="R23" s="27"/>
      <c r="S23" s="23"/>
      <c r="T23" s="23"/>
      <c r="U23" s="28"/>
      <c r="V23" s="27"/>
      <c r="W23" s="23"/>
      <c r="X23" s="23"/>
      <c r="Y23" s="28"/>
      <c r="Z23" s="27"/>
      <c r="AA23" s="23"/>
      <c r="AB23" s="23"/>
      <c r="AC23" s="28"/>
      <c r="AD23" s="27">
        <v>3</v>
      </c>
      <c r="AE23" s="23"/>
      <c r="AF23" s="23"/>
      <c r="AG23" s="28">
        <f>SUM(AD23:AF23)</f>
        <v>3</v>
      </c>
      <c r="AH23" s="29">
        <v>1</v>
      </c>
    </row>
    <row r="24" spans="1:34" ht="26.25">
      <c r="A24" s="9">
        <v>3</v>
      </c>
      <c r="B24" s="1" t="s">
        <v>42</v>
      </c>
      <c r="C24" s="1" t="s">
        <v>39</v>
      </c>
      <c r="D24" s="23">
        <v>234</v>
      </c>
      <c r="E24" s="23">
        <f>D24</f>
        <v>234</v>
      </c>
      <c r="F24" s="23">
        <f t="shared" si="3"/>
        <v>4.333333333333333</v>
      </c>
      <c r="G24" s="23">
        <f t="shared" si="4"/>
        <v>6.5</v>
      </c>
      <c r="H24" s="23" t="s">
        <v>40</v>
      </c>
      <c r="I24" s="23"/>
      <c r="J24" s="23">
        <f>K24+O24</f>
        <v>72</v>
      </c>
      <c r="K24" s="23">
        <f>SUM(L24:N24)</f>
        <v>66</v>
      </c>
      <c r="L24" s="25">
        <f t="shared" si="1"/>
        <v>22</v>
      </c>
      <c r="M24" s="25">
        <f t="shared" si="1"/>
        <v>44</v>
      </c>
      <c r="N24" s="25">
        <f t="shared" si="1"/>
        <v>0</v>
      </c>
      <c r="O24" s="25">
        <f>U24*$U$7+Y24*$Y$7+AC24*$AC$7+AG24*$AG$7</f>
        <v>6</v>
      </c>
      <c r="P24" s="23">
        <f>E24-J24</f>
        <v>162</v>
      </c>
      <c r="Q24" s="26">
        <f>P24/E24</f>
        <v>0.6923076923076923</v>
      </c>
      <c r="R24" s="27"/>
      <c r="S24" s="23"/>
      <c r="T24" s="23"/>
      <c r="U24" s="28"/>
      <c r="V24" s="27">
        <v>2</v>
      </c>
      <c r="W24" s="23">
        <v>4</v>
      </c>
      <c r="X24" s="23"/>
      <c r="Y24" s="28">
        <f>SUM(V24:X24)</f>
        <v>6</v>
      </c>
      <c r="Z24" s="27"/>
      <c r="AA24" s="23"/>
      <c r="AB24" s="23"/>
      <c r="AC24" s="28"/>
      <c r="AD24" s="27"/>
      <c r="AE24" s="23"/>
      <c r="AF24" s="23"/>
      <c r="AG24" s="28"/>
      <c r="AH24" s="29">
        <v>2</v>
      </c>
    </row>
    <row r="25" spans="1:34" ht="13.5">
      <c r="A25" s="9">
        <v>4</v>
      </c>
      <c r="B25" s="1" t="s">
        <v>47</v>
      </c>
      <c r="C25" s="1" t="s">
        <v>68</v>
      </c>
      <c r="D25" s="23">
        <v>144</v>
      </c>
      <c r="E25" s="23">
        <f>D25</f>
        <v>144</v>
      </c>
      <c r="F25" s="23">
        <f t="shared" si="3"/>
        <v>2.6666666666666665</v>
      </c>
      <c r="G25" s="23">
        <f t="shared" si="4"/>
        <v>4</v>
      </c>
      <c r="H25" s="23"/>
      <c r="I25" s="23" t="s">
        <v>40</v>
      </c>
      <c r="J25" s="23">
        <f>K25+O25</f>
        <v>48</v>
      </c>
      <c r="K25" s="23">
        <f>SUM(L25:N25)</f>
        <v>44</v>
      </c>
      <c r="L25" s="25">
        <f t="shared" si="1"/>
        <v>22</v>
      </c>
      <c r="M25" s="25">
        <f t="shared" si="1"/>
        <v>0</v>
      </c>
      <c r="N25" s="25">
        <f t="shared" si="1"/>
        <v>22</v>
      </c>
      <c r="O25" s="25">
        <f>U25*$U$7+Y25*$Y$7+AC25*$AC$7+AG25*$AG$7</f>
        <v>4</v>
      </c>
      <c r="P25" s="23">
        <f>E25-J25</f>
        <v>96</v>
      </c>
      <c r="Q25" s="26">
        <f>P25/E25</f>
        <v>0.6666666666666666</v>
      </c>
      <c r="R25" s="27"/>
      <c r="S25" s="23"/>
      <c r="T25" s="23"/>
      <c r="U25" s="28"/>
      <c r="V25" s="27">
        <v>2</v>
      </c>
      <c r="W25" s="23"/>
      <c r="X25" s="23">
        <v>2</v>
      </c>
      <c r="Y25" s="28">
        <f>SUM(V25:X25)</f>
        <v>4</v>
      </c>
      <c r="Z25" s="27"/>
      <c r="AA25" s="23"/>
      <c r="AB25" s="23"/>
      <c r="AC25" s="28"/>
      <c r="AD25" s="27"/>
      <c r="AE25" s="23"/>
      <c r="AF25" s="23"/>
      <c r="AG25" s="28"/>
      <c r="AH25" s="29">
        <v>2</v>
      </c>
    </row>
    <row r="26" spans="1:34" ht="28.5" customHeight="1">
      <c r="A26" s="9">
        <v>5</v>
      </c>
      <c r="B26" s="1" t="s">
        <v>71</v>
      </c>
      <c r="C26" s="1" t="s">
        <v>39</v>
      </c>
      <c r="D26" s="23">
        <v>108</v>
      </c>
      <c r="E26" s="23">
        <f>D26</f>
        <v>108</v>
      </c>
      <c r="F26" s="23">
        <f>E26/54</f>
        <v>2</v>
      </c>
      <c r="G26" s="23">
        <f>E26/36</f>
        <v>3</v>
      </c>
      <c r="H26" s="23"/>
      <c r="I26" s="23" t="s">
        <v>40</v>
      </c>
      <c r="J26" s="23">
        <f>K26+O26</f>
        <v>39</v>
      </c>
      <c r="K26" s="23">
        <f>SUM(L26:N26)</f>
        <v>36</v>
      </c>
      <c r="L26" s="25">
        <f t="shared" si="1"/>
        <v>24</v>
      </c>
      <c r="M26" s="25">
        <f t="shared" si="1"/>
        <v>0</v>
      </c>
      <c r="N26" s="25">
        <f>T26*$R$7+X26*$V$7+AB26*$Z$7+AF26*$AD$7</f>
        <v>12</v>
      </c>
      <c r="O26" s="25">
        <f>U26*$U$7+Y26*$Y$7+AC26*$AC$7+AG26*$AG$7</f>
        <v>3</v>
      </c>
      <c r="P26" s="23">
        <f>E26-J26</f>
        <v>69</v>
      </c>
      <c r="Q26" s="26">
        <f>P26/E26</f>
        <v>0.6388888888888888</v>
      </c>
      <c r="R26" s="27"/>
      <c r="S26" s="23"/>
      <c r="T26" s="23"/>
      <c r="U26" s="28"/>
      <c r="V26" s="27"/>
      <c r="W26" s="23"/>
      <c r="X26" s="23"/>
      <c r="Y26" s="28"/>
      <c r="Z26" s="27"/>
      <c r="AA26" s="23"/>
      <c r="AB26" s="23"/>
      <c r="AC26" s="28"/>
      <c r="AD26" s="27">
        <v>2</v>
      </c>
      <c r="AE26" s="23"/>
      <c r="AF26" s="23">
        <v>1</v>
      </c>
      <c r="AG26" s="28">
        <f>SUM(AD26:AF26)</f>
        <v>3</v>
      </c>
      <c r="AH26" s="29">
        <v>2</v>
      </c>
    </row>
    <row r="27" spans="1:34" ht="12.75">
      <c r="A27" s="9">
        <v>6</v>
      </c>
      <c r="B27" s="1" t="s">
        <v>38</v>
      </c>
      <c r="C27" s="1" t="s">
        <v>68</v>
      </c>
      <c r="D27" s="23">
        <v>162</v>
      </c>
      <c r="E27" s="23">
        <f t="shared" si="2"/>
        <v>162</v>
      </c>
      <c r="F27" s="23">
        <f t="shared" si="3"/>
        <v>3</v>
      </c>
      <c r="G27" s="23">
        <f t="shared" si="4"/>
        <v>4.5</v>
      </c>
      <c r="H27" s="23"/>
      <c r="I27" s="23" t="s">
        <v>40</v>
      </c>
      <c r="J27" s="23"/>
      <c r="K27" s="23"/>
      <c r="L27" s="23"/>
      <c r="M27" s="23"/>
      <c r="N27" s="23"/>
      <c r="O27" s="23"/>
      <c r="P27" s="23">
        <v>162</v>
      </c>
      <c r="Q27" s="30">
        <v>1</v>
      </c>
      <c r="R27" s="27"/>
      <c r="S27" s="23"/>
      <c r="T27" s="23"/>
      <c r="U27" s="28"/>
      <c r="V27" s="27"/>
      <c r="W27" s="23"/>
      <c r="X27" s="23"/>
      <c r="Y27" s="28"/>
      <c r="Z27" s="27"/>
      <c r="AA27" s="23"/>
      <c r="AB27" s="23"/>
      <c r="AC27" s="28"/>
      <c r="AD27" s="27"/>
      <c r="AE27" s="23"/>
      <c r="AF27" s="23"/>
      <c r="AG27" s="28"/>
      <c r="AH27" s="29">
        <v>1</v>
      </c>
    </row>
    <row r="28" spans="1:34" ht="12.75">
      <c r="A28" s="9">
        <v>7</v>
      </c>
      <c r="B28" s="1" t="s">
        <v>41</v>
      </c>
      <c r="C28" s="1" t="s">
        <v>68</v>
      </c>
      <c r="D28" s="23">
        <v>108</v>
      </c>
      <c r="E28" s="23">
        <f t="shared" si="2"/>
        <v>108</v>
      </c>
      <c r="F28" s="23">
        <f t="shared" si="3"/>
        <v>2</v>
      </c>
      <c r="G28" s="23">
        <f t="shared" si="4"/>
        <v>3</v>
      </c>
      <c r="H28" s="23"/>
      <c r="I28" s="23" t="s">
        <v>40</v>
      </c>
      <c r="J28" s="23"/>
      <c r="K28" s="23"/>
      <c r="L28" s="23"/>
      <c r="M28" s="23"/>
      <c r="N28" s="23"/>
      <c r="O28" s="23"/>
      <c r="P28" s="23">
        <v>108</v>
      </c>
      <c r="Q28" s="30">
        <v>1</v>
      </c>
      <c r="R28" s="27"/>
      <c r="S28" s="23"/>
      <c r="T28" s="23"/>
      <c r="U28" s="28"/>
      <c r="V28" s="27"/>
      <c r="W28" s="23"/>
      <c r="X28" s="23"/>
      <c r="Y28" s="28"/>
      <c r="Z28" s="27"/>
      <c r="AA28" s="23"/>
      <c r="AB28" s="23"/>
      <c r="AC28" s="28"/>
      <c r="AD28" s="27"/>
      <c r="AE28" s="23"/>
      <c r="AF28" s="23"/>
      <c r="AG28" s="28"/>
      <c r="AH28" s="29">
        <v>1</v>
      </c>
    </row>
    <row r="29" spans="1:34" ht="12.75">
      <c r="A29" s="9">
        <v>8</v>
      </c>
      <c r="B29" s="1" t="s">
        <v>49</v>
      </c>
      <c r="C29" s="1" t="s">
        <v>68</v>
      </c>
      <c r="D29" s="23">
        <v>252</v>
      </c>
      <c r="E29" s="23">
        <f t="shared" si="2"/>
        <v>252</v>
      </c>
      <c r="F29" s="23">
        <f t="shared" si="3"/>
        <v>4.666666666666667</v>
      </c>
      <c r="G29" s="23">
        <f t="shared" si="4"/>
        <v>7</v>
      </c>
      <c r="H29" s="23"/>
      <c r="I29" s="23" t="s">
        <v>50</v>
      </c>
      <c r="J29" s="23"/>
      <c r="K29" s="23"/>
      <c r="L29" s="23"/>
      <c r="M29" s="23"/>
      <c r="N29" s="23"/>
      <c r="O29" s="23"/>
      <c r="P29" s="23">
        <v>300</v>
      </c>
      <c r="Q29" s="30">
        <v>1</v>
      </c>
      <c r="R29" s="27"/>
      <c r="S29" s="23"/>
      <c r="T29" s="23"/>
      <c r="U29" s="28"/>
      <c r="V29" s="27"/>
      <c r="W29" s="23"/>
      <c r="X29" s="23"/>
      <c r="Y29" s="28"/>
      <c r="Z29" s="27"/>
      <c r="AA29" s="23"/>
      <c r="AB29" s="23"/>
      <c r="AC29" s="28"/>
      <c r="AD29" s="27"/>
      <c r="AE29" s="23"/>
      <c r="AF29" s="23"/>
      <c r="AG29" s="28"/>
      <c r="AH29" s="29">
        <v>1</v>
      </c>
    </row>
    <row r="30" spans="1:34" ht="12.75">
      <c r="A30" s="9">
        <v>9</v>
      </c>
      <c r="B30" s="1" t="s">
        <v>49</v>
      </c>
      <c r="C30" s="1" t="s">
        <v>67</v>
      </c>
      <c r="D30" s="23">
        <v>36</v>
      </c>
      <c r="E30" s="23">
        <f t="shared" si="2"/>
        <v>36</v>
      </c>
      <c r="F30" s="23">
        <f t="shared" si="3"/>
        <v>0.6666666666666666</v>
      </c>
      <c r="G30" s="23">
        <f t="shared" si="4"/>
        <v>1</v>
      </c>
      <c r="H30" s="23"/>
      <c r="I30" s="23" t="s">
        <v>50</v>
      </c>
      <c r="J30" s="23"/>
      <c r="K30" s="23"/>
      <c r="L30" s="23"/>
      <c r="M30" s="23"/>
      <c r="N30" s="23"/>
      <c r="O30" s="23"/>
      <c r="P30" s="23">
        <v>12</v>
      </c>
      <c r="Q30" s="30">
        <v>1</v>
      </c>
      <c r="R30" s="27"/>
      <c r="S30" s="23"/>
      <c r="T30" s="23"/>
      <c r="U30" s="28"/>
      <c r="V30" s="27"/>
      <c r="W30" s="23"/>
      <c r="X30" s="23"/>
      <c r="Y30" s="28"/>
      <c r="Z30" s="27"/>
      <c r="AA30" s="23"/>
      <c r="AB30" s="23"/>
      <c r="AC30" s="28"/>
      <c r="AD30" s="27"/>
      <c r="AE30" s="23"/>
      <c r="AF30" s="23"/>
      <c r="AG30" s="28"/>
      <c r="AH30" s="29">
        <v>1</v>
      </c>
    </row>
    <row r="31" spans="1:34" ht="12.75">
      <c r="A31" s="9">
        <v>10</v>
      </c>
      <c r="B31" s="1" t="s">
        <v>49</v>
      </c>
      <c r="C31" s="1" t="s">
        <v>45</v>
      </c>
      <c r="D31" s="23">
        <v>36</v>
      </c>
      <c r="E31" s="23">
        <f t="shared" si="2"/>
        <v>36</v>
      </c>
      <c r="F31" s="23">
        <f t="shared" si="3"/>
        <v>0.6666666666666666</v>
      </c>
      <c r="G31" s="23">
        <f t="shared" si="4"/>
        <v>1</v>
      </c>
      <c r="H31" s="23"/>
      <c r="I31" s="23" t="s">
        <v>50</v>
      </c>
      <c r="J31" s="23"/>
      <c r="K31" s="23"/>
      <c r="L31" s="23"/>
      <c r="M31" s="23"/>
      <c r="N31" s="23"/>
      <c r="O31" s="23"/>
      <c r="P31" s="23">
        <v>12</v>
      </c>
      <c r="Q31" s="30">
        <v>1</v>
      </c>
      <c r="R31" s="27"/>
      <c r="S31" s="23"/>
      <c r="T31" s="23"/>
      <c r="U31" s="28"/>
      <c r="V31" s="27"/>
      <c r="W31" s="23"/>
      <c r="X31" s="23"/>
      <c r="Y31" s="28"/>
      <c r="Z31" s="27"/>
      <c r="AA31" s="23"/>
      <c r="AB31" s="23"/>
      <c r="AC31" s="28"/>
      <c r="AD31" s="27"/>
      <c r="AE31" s="23"/>
      <c r="AF31" s="23"/>
      <c r="AG31" s="28"/>
      <c r="AH31" s="29">
        <v>1</v>
      </c>
    </row>
    <row r="32" spans="3:17" ht="9.75">
      <c r="C32" s="13" t="s">
        <v>51</v>
      </c>
      <c r="E32" s="5">
        <f>SUM(E22:E31)</f>
        <v>1224</v>
      </c>
      <c r="F32" s="5">
        <f>SUM(F22:F31)</f>
        <v>22.666666666666668</v>
      </c>
      <c r="G32" s="5">
        <f>SUM(G22:G31)</f>
        <v>34</v>
      </c>
      <c r="J32" s="5">
        <f>SUM(J22:J31)</f>
        <v>224</v>
      </c>
      <c r="K32" s="5">
        <f aca="true" t="shared" si="5" ref="K32:P32">SUM(K22:K31)</f>
        <v>206</v>
      </c>
      <c r="L32" s="5">
        <f t="shared" si="5"/>
        <v>116</v>
      </c>
      <c r="M32" s="5">
        <f t="shared" si="5"/>
        <v>56</v>
      </c>
      <c r="N32" s="5">
        <f t="shared" si="5"/>
        <v>34</v>
      </c>
      <c r="O32" s="5">
        <f t="shared" si="5"/>
        <v>18</v>
      </c>
      <c r="P32" s="5">
        <f t="shared" si="5"/>
        <v>1000</v>
      </c>
      <c r="Q32" s="24"/>
    </row>
    <row r="33" ht="2.25" customHeight="1">
      <c r="Q33" s="24"/>
    </row>
    <row r="34" spans="3:17" ht="12.75">
      <c r="C34" s="11" t="s">
        <v>52</v>
      </c>
      <c r="Q34" s="24"/>
    </row>
    <row r="35" spans="3:17" ht="12.75">
      <c r="C35" s="11" t="s">
        <v>53</v>
      </c>
      <c r="Q35" s="24"/>
    </row>
    <row r="36" spans="1:34" ht="26.25">
      <c r="A36" s="9">
        <v>1</v>
      </c>
      <c r="B36" s="1" t="s">
        <v>70</v>
      </c>
      <c r="C36" s="1" t="s">
        <v>39</v>
      </c>
      <c r="D36" s="23">
        <v>144</v>
      </c>
      <c r="E36" s="23">
        <f>D36</f>
        <v>144</v>
      </c>
      <c r="F36" s="23">
        <f>E36/54</f>
        <v>2.6666666666666665</v>
      </c>
      <c r="G36" s="23">
        <f>E36/36</f>
        <v>4</v>
      </c>
      <c r="H36" s="23" t="s">
        <v>40</v>
      </c>
      <c r="I36" s="23"/>
      <c r="J36" s="23">
        <f>K36+O36</f>
        <v>48</v>
      </c>
      <c r="K36" s="23">
        <f>SUM(L36:N36)</f>
        <v>44</v>
      </c>
      <c r="L36" s="25">
        <f aca="true" t="shared" si="6" ref="L36:N40">R36*$R$7+V36*$V$7+Z36*$Z$7+AD36*$AD$7</f>
        <v>22</v>
      </c>
      <c r="M36" s="25">
        <f t="shared" si="6"/>
        <v>0</v>
      </c>
      <c r="N36" s="25">
        <f t="shared" si="6"/>
        <v>22</v>
      </c>
      <c r="O36" s="25">
        <f>U36*$U$7+Y36*$Y$7+AC36*$AC$7+AG36*$AG$7</f>
        <v>4</v>
      </c>
      <c r="P36" s="23">
        <f>E36-J36</f>
        <v>96</v>
      </c>
      <c r="Q36" s="26">
        <f>P36/E36</f>
        <v>0.6666666666666666</v>
      </c>
      <c r="R36" s="27"/>
      <c r="S36" s="23"/>
      <c r="T36" s="23"/>
      <c r="U36" s="28"/>
      <c r="V36" s="27">
        <v>2</v>
      </c>
      <c r="W36" s="23"/>
      <c r="X36" s="23">
        <v>2</v>
      </c>
      <c r="Y36" s="28">
        <f>SUM(V36:X36)</f>
        <v>4</v>
      </c>
      <c r="Z36" s="27"/>
      <c r="AA36" s="23"/>
      <c r="AB36" s="23"/>
      <c r="AC36" s="28"/>
      <c r="AD36" s="27"/>
      <c r="AE36" s="23"/>
      <c r="AF36" s="23"/>
      <c r="AG36" s="28"/>
      <c r="AH36" s="29">
        <v>2</v>
      </c>
    </row>
    <row r="37" spans="1:34" ht="26.25">
      <c r="A37" s="9">
        <v>2</v>
      </c>
      <c r="B37" s="1" t="s">
        <v>73</v>
      </c>
      <c r="C37" s="1" t="s">
        <v>39</v>
      </c>
      <c r="D37" s="23">
        <v>234</v>
      </c>
      <c r="E37" s="23">
        <v>234</v>
      </c>
      <c r="F37" s="23">
        <f>E37/54</f>
        <v>4.333333333333333</v>
      </c>
      <c r="G37" s="23">
        <f>E37/36</f>
        <v>6.5</v>
      </c>
      <c r="H37" s="23" t="s">
        <v>40</v>
      </c>
      <c r="I37" s="23"/>
      <c r="J37" s="23">
        <f>K37+O37</f>
        <v>72</v>
      </c>
      <c r="K37" s="23">
        <f>SUM(L37:N37)</f>
        <v>66</v>
      </c>
      <c r="L37" s="25">
        <f t="shared" si="6"/>
        <v>44</v>
      </c>
      <c r="M37" s="25">
        <f t="shared" si="6"/>
        <v>0</v>
      </c>
      <c r="N37" s="25">
        <f t="shared" si="6"/>
        <v>22</v>
      </c>
      <c r="O37" s="25">
        <f>U37*$U$7+Y37*$Y$7+AC37*$AC$7+AG37*$AG$7</f>
        <v>6</v>
      </c>
      <c r="P37" s="23">
        <f>E37-J37</f>
        <v>162</v>
      </c>
      <c r="Q37" s="26">
        <f>P37/E37</f>
        <v>0.6923076923076923</v>
      </c>
      <c r="R37" s="27"/>
      <c r="S37" s="23"/>
      <c r="T37" s="23"/>
      <c r="U37" s="28"/>
      <c r="V37" s="27">
        <v>4</v>
      </c>
      <c r="W37" s="23"/>
      <c r="X37" s="23">
        <v>2</v>
      </c>
      <c r="Y37" s="28">
        <f>SUM(V37:X37)</f>
        <v>6</v>
      </c>
      <c r="Z37" s="27"/>
      <c r="AA37" s="23"/>
      <c r="AB37" s="23"/>
      <c r="AC37" s="28"/>
      <c r="AD37" s="27"/>
      <c r="AE37" s="23"/>
      <c r="AF37" s="23"/>
      <c r="AG37" s="28"/>
      <c r="AH37" s="29">
        <v>2</v>
      </c>
    </row>
    <row r="38" spans="1:34" ht="26.25">
      <c r="A38" s="9">
        <v>3</v>
      </c>
      <c r="B38" s="14" t="s">
        <v>75</v>
      </c>
      <c r="C38" s="1" t="s">
        <v>39</v>
      </c>
      <c r="D38" s="23">
        <v>18</v>
      </c>
      <c r="E38" s="23">
        <f>D38</f>
        <v>18</v>
      </c>
      <c r="F38" s="23">
        <f>E38/54</f>
        <v>0.3333333333333333</v>
      </c>
      <c r="G38" s="23">
        <f>E38/36</f>
        <v>0.5</v>
      </c>
      <c r="H38" s="23"/>
      <c r="I38" s="23" t="s">
        <v>40</v>
      </c>
      <c r="J38" s="23">
        <f>K38+O38</f>
        <v>0</v>
      </c>
      <c r="K38" s="23">
        <f>SUM(L38:N38)</f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>U38*$U$7+Y38*$Y$7+AC38*$AC$7+AG38*$AG$7</f>
        <v>0</v>
      </c>
      <c r="P38" s="23">
        <f>E38-J38</f>
        <v>18</v>
      </c>
      <c r="Q38" s="26">
        <f>P38/E38</f>
        <v>1</v>
      </c>
      <c r="R38" s="27"/>
      <c r="S38" s="23"/>
      <c r="T38" s="23"/>
      <c r="U38" s="28"/>
      <c r="V38" s="27"/>
      <c r="W38" s="23"/>
      <c r="X38" s="23"/>
      <c r="Y38" s="28"/>
      <c r="Z38" s="27"/>
      <c r="AA38" s="23"/>
      <c r="AB38" s="23"/>
      <c r="AC38" s="28"/>
      <c r="AD38" s="27"/>
      <c r="AE38" s="23"/>
      <c r="AF38" s="23"/>
      <c r="AG38" s="28"/>
      <c r="AH38" s="29">
        <v>1</v>
      </c>
    </row>
    <row r="39" spans="1:34" ht="26.25">
      <c r="A39" s="9">
        <v>4</v>
      </c>
      <c r="B39" s="1" t="s">
        <v>69</v>
      </c>
      <c r="C39" s="1" t="s">
        <v>39</v>
      </c>
      <c r="D39" s="23">
        <v>144</v>
      </c>
      <c r="E39" s="23">
        <f>D39</f>
        <v>144</v>
      </c>
      <c r="F39" s="23">
        <f>E39/54</f>
        <v>2.6666666666666665</v>
      </c>
      <c r="G39" s="23">
        <f>E39/36</f>
        <v>4</v>
      </c>
      <c r="H39" s="23" t="s">
        <v>50</v>
      </c>
      <c r="I39" s="23"/>
      <c r="J39" s="23">
        <f>K39+O39</f>
        <v>52</v>
      </c>
      <c r="K39" s="23">
        <f>SUM(L39:N39)</f>
        <v>48</v>
      </c>
      <c r="L39" s="25">
        <f t="shared" si="6"/>
        <v>24</v>
      </c>
      <c r="M39" s="25">
        <f t="shared" si="6"/>
        <v>0</v>
      </c>
      <c r="N39" s="25">
        <f t="shared" si="6"/>
        <v>24</v>
      </c>
      <c r="O39" s="25">
        <f>U39*$U$7+Y39*$Y$7+AC39*$AC$7+AG39*$AG$7</f>
        <v>4</v>
      </c>
      <c r="P39" s="23">
        <f>E39-J39</f>
        <v>92</v>
      </c>
      <c r="Q39" s="26">
        <f>P39/E39</f>
        <v>0.6388888888888888</v>
      </c>
      <c r="R39" s="27"/>
      <c r="S39" s="23"/>
      <c r="T39" s="23"/>
      <c r="U39" s="28"/>
      <c r="V39" s="27"/>
      <c r="W39" s="23"/>
      <c r="X39" s="23"/>
      <c r="Y39" s="28"/>
      <c r="Z39" s="27"/>
      <c r="AA39" s="23"/>
      <c r="AB39" s="23"/>
      <c r="AC39" s="28"/>
      <c r="AD39" s="27">
        <v>2</v>
      </c>
      <c r="AE39" s="23"/>
      <c r="AF39" s="23">
        <v>2</v>
      </c>
      <c r="AG39" s="28">
        <f>SUM(AD39:AF39)</f>
        <v>4</v>
      </c>
      <c r="AH39" s="29">
        <v>2</v>
      </c>
    </row>
    <row r="40" spans="1:34" ht="15.75" customHeight="1">
      <c r="A40" s="9">
        <v>5</v>
      </c>
      <c r="B40" s="1" t="s">
        <v>44</v>
      </c>
      <c r="C40" s="1" t="s">
        <v>45</v>
      </c>
      <c r="D40" s="23">
        <v>108</v>
      </c>
      <c r="E40" s="23">
        <f>D40</f>
        <v>108</v>
      </c>
      <c r="F40" s="23">
        <f>E40/54</f>
        <v>2</v>
      </c>
      <c r="G40" s="23">
        <f>E40/36</f>
        <v>3</v>
      </c>
      <c r="H40" s="23"/>
      <c r="I40" s="23" t="s">
        <v>50</v>
      </c>
      <c r="J40" s="23">
        <f>K40+O40</f>
        <v>39</v>
      </c>
      <c r="K40" s="23">
        <f>SUM(L40:N40)</f>
        <v>36</v>
      </c>
      <c r="L40" s="25">
        <f t="shared" si="6"/>
        <v>24</v>
      </c>
      <c r="M40" s="25">
        <f t="shared" si="6"/>
        <v>0</v>
      </c>
      <c r="N40" s="25">
        <f t="shared" si="6"/>
        <v>12</v>
      </c>
      <c r="O40" s="25">
        <f>U40*$U$7+Y40*$Y$7+AC40*$AC$7+AG40*$AG$7</f>
        <v>3</v>
      </c>
      <c r="P40" s="23">
        <f>E40-J40</f>
        <v>69</v>
      </c>
      <c r="Q40" s="26">
        <f>P40/E40</f>
        <v>0.6388888888888888</v>
      </c>
      <c r="R40" s="27"/>
      <c r="S40" s="23"/>
      <c r="T40" s="23"/>
      <c r="U40" s="28"/>
      <c r="V40" s="27"/>
      <c r="W40" s="23"/>
      <c r="X40" s="23"/>
      <c r="Y40" s="28"/>
      <c r="Z40" s="27"/>
      <c r="AA40" s="23"/>
      <c r="AB40" s="23"/>
      <c r="AC40" s="28"/>
      <c r="AD40" s="27">
        <v>2</v>
      </c>
      <c r="AE40" s="23"/>
      <c r="AF40" s="23">
        <v>1</v>
      </c>
      <c r="AG40" s="28">
        <f>SUM(AD40:AF40)</f>
        <v>3</v>
      </c>
      <c r="AH40" s="29">
        <v>2</v>
      </c>
    </row>
    <row r="41" spans="3:17" ht="9.75">
      <c r="C41" s="13" t="s">
        <v>51</v>
      </c>
      <c r="E41" s="5">
        <f>SUM(E36:E40)</f>
        <v>648</v>
      </c>
      <c r="F41" s="15">
        <f>SUM(F36:F40)</f>
        <v>12</v>
      </c>
      <c r="G41" s="5">
        <f>SUM(G36:G40)</f>
        <v>18</v>
      </c>
      <c r="J41" s="5">
        <f aca="true" t="shared" si="7" ref="J41:P41">SUM(J36:J40)</f>
        <v>211</v>
      </c>
      <c r="K41" s="5">
        <f t="shared" si="7"/>
        <v>194</v>
      </c>
      <c r="L41" s="5">
        <f t="shared" si="7"/>
        <v>114</v>
      </c>
      <c r="M41" s="5">
        <f t="shared" si="7"/>
        <v>0</v>
      </c>
      <c r="N41" s="5">
        <f t="shared" si="7"/>
        <v>80</v>
      </c>
      <c r="O41" s="5">
        <f t="shared" si="7"/>
        <v>17</v>
      </c>
      <c r="P41" s="5">
        <f t="shared" si="7"/>
        <v>437</v>
      </c>
      <c r="Q41" s="24"/>
    </row>
    <row r="42" ht="3" customHeight="1">
      <c r="Q42" s="24"/>
    </row>
    <row r="43" spans="3:17" ht="12.75">
      <c r="C43" s="11" t="s">
        <v>54</v>
      </c>
      <c r="Q43" s="24"/>
    </row>
    <row r="44" spans="2:17" ht="13.5">
      <c r="B44" s="16" t="s">
        <v>55</v>
      </c>
      <c r="C44" s="11"/>
      <c r="Q44" s="24"/>
    </row>
    <row r="45" spans="3:17" ht="12.75">
      <c r="C45" s="11" t="s">
        <v>56</v>
      </c>
      <c r="Q45" s="24"/>
    </row>
    <row r="46" spans="1:34" ht="26.25">
      <c r="A46" s="9">
        <v>1</v>
      </c>
      <c r="B46" s="1" t="s">
        <v>79</v>
      </c>
      <c r="C46" s="1" t="s">
        <v>80</v>
      </c>
      <c r="D46" s="23">
        <v>108</v>
      </c>
      <c r="E46" s="23">
        <f>D46</f>
        <v>108</v>
      </c>
      <c r="F46" s="23">
        <f>E46/54</f>
        <v>2</v>
      </c>
      <c r="G46" s="23">
        <f>E46/36</f>
        <v>3</v>
      </c>
      <c r="H46" s="23"/>
      <c r="I46" s="23" t="s">
        <v>40</v>
      </c>
      <c r="J46" s="23">
        <f>K46+O46</f>
        <v>36</v>
      </c>
      <c r="K46" s="23">
        <f>SUM(L46:N46)</f>
        <v>33</v>
      </c>
      <c r="L46" s="25">
        <f aca="true" t="shared" si="8" ref="L46:N47">R46*$R$7+V46*$V$7+Z46*$Z$7+AD46*$AD$7</f>
        <v>0</v>
      </c>
      <c r="M46" s="25">
        <f t="shared" si="8"/>
        <v>0</v>
      </c>
      <c r="N46" s="25">
        <f t="shared" si="8"/>
        <v>33</v>
      </c>
      <c r="O46" s="25">
        <f>U46*$U$7+Y46*$Y$7+AC46*$AC$7+AG46*$AG$7</f>
        <v>3</v>
      </c>
      <c r="P46" s="23">
        <f>E46-J46</f>
        <v>72</v>
      </c>
      <c r="Q46" s="26">
        <f>P46/E46</f>
        <v>0.6666666666666666</v>
      </c>
      <c r="R46" s="27"/>
      <c r="S46" s="23"/>
      <c r="T46" s="23"/>
      <c r="U46" s="28"/>
      <c r="V46" s="27"/>
      <c r="W46" s="23"/>
      <c r="X46" s="23">
        <v>3</v>
      </c>
      <c r="Y46" s="28">
        <f>SUM(V46:X46)</f>
        <v>3</v>
      </c>
      <c r="Z46" s="27"/>
      <c r="AA46" s="23"/>
      <c r="AB46" s="23"/>
      <c r="AC46" s="28"/>
      <c r="AD46" s="27"/>
      <c r="AE46" s="23"/>
      <c r="AF46" s="23"/>
      <c r="AG46" s="28"/>
      <c r="AH46" s="29">
        <v>1</v>
      </c>
    </row>
    <row r="47" spans="1:34" ht="39">
      <c r="A47" s="9">
        <v>2</v>
      </c>
      <c r="B47" s="1" t="s">
        <v>74</v>
      </c>
      <c r="C47" s="1" t="s">
        <v>68</v>
      </c>
      <c r="D47" s="23">
        <v>108</v>
      </c>
      <c r="E47" s="23">
        <f>D47</f>
        <v>108</v>
      </c>
      <c r="F47" s="23">
        <f>E47/54</f>
        <v>2</v>
      </c>
      <c r="G47" s="23">
        <f>E47/36</f>
        <v>3</v>
      </c>
      <c r="H47" s="23"/>
      <c r="I47" s="23">
        <v>20</v>
      </c>
      <c r="J47" s="23">
        <f>K47+O47</f>
        <v>39</v>
      </c>
      <c r="K47" s="23">
        <f>SUM(L47:N47)</f>
        <v>36</v>
      </c>
      <c r="L47" s="25">
        <f t="shared" si="8"/>
        <v>24</v>
      </c>
      <c r="M47" s="25">
        <f t="shared" si="8"/>
        <v>0</v>
      </c>
      <c r="N47" s="25">
        <f t="shared" si="8"/>
        <v>12</v>
      </c>
      <c r="O47" s="25">
        <f>U47*$U$7+Y47*$Y$7+AC47*$AC$7+AG47*$AG$7</f>
        <v>3</v>
      </c>
      <c r="P47" s="23">
        <f>E47-J47</f>
        <v>69</v>
      </c>
      <c r="Q47" s="26">
        <f>P47/E47</f>
        <v>0.6388888888888888</v>
      </c>
      <c r="R47" s="27"/>
      <c r="S47" s="23"/>
      <c r="T47" s="23"/>
      <c r="U47" s="28"/>
      <c r="V47" s="27"/>
      <c r="W47" s="23"/>
      <c r="X47" s="23"/>
      <c r="Y47" s="28"/>
      <c r="Z47" s="27"/>
      <c r="AA47" s="23"/>
      <c r="AB47" s="23"/>
      <c r="AC47" s="28"/>
      <c r="AD47" s="27">
        <v>2</v>
      </c>
      <c r="AE47" s="23"/>
      <c r="AF47" s="23">
        <v>1</v>
      </c>
      <c r="AG47" s="28">
        <f>SUM(AD47:AF47)</f>
        <v>3</v>
      </c>
      <c r="AH47" s="29">
        <v>2</v>
      </c>
    </row>
    <row r="48" spans="3:23" ht="9.75">
      <c r="C48" s="13" t="s">
        <v>51</v>
      </c>
      <c r="E48" s="5">
        <f>SUM(E46:E47)</f>
        <v>216</v>
      </c>
      <c r="F48" s="5">
        <f>SUM(F46:F47)</f>
        <v>4</v>
      </c>
      <c r="G48" s="5">
        <f>SUM(G46:G47)</f>
        <v>6</v>
      </c>
      <c r="J48" s="5">
        <f aca="true" t="shared" si="9" ref="J48:P48">SUM(J46:J47)</f>
        <v>75</v>
      </c>
      <c r="K48" s="5">
        <f t="shared" si="9"/>
        <v>69</v>
      </c>
      <c r="L48" s="5">
        <f t="shared" si="9"/>
        <v>24</v>
      </c>
      <c r="M48" s="5">
        <f t="shared" si="9"/>
        <v>0</v>
      </c>
      <c r="N48" s="5">
        <f t="shared" si="9"/>
        <v>45</v>
      </c>
      <c r="O48" s="5">
        <f t="shared" si="9"/>
        <v>6</v>
      </c>
      <c r="P48" s="5">
        <f t="shared" si="9"/>
        <v>141</v>
      </c>
      <c r="W48" s="5" t="s">
        <v>59</v>
      </c>
    </row>
    <row r="49" spans="3:33" ht="9.75">
      <c r="C49" s="17" t="s">
        <v>60</v>
      </c>
      <c r="D49" s="18"/>
      <c r="E49" s="18">
        <f>E48+E41+E32+E19</f>
        <v>2160</v>
      </c>
      <c r="F49" s="19">
        <f>E49/54</f>
        <v>40</v>
      </c>
      <c r="G49" s="19">
        <f>E49/36</f>
        <v>60</v>
      </c>
      <c r="H49" s="18"/>
      <c r="I49" s="18"/>
      <c r="J49" s="18">
        <f aca="true" t="shared" si="10" ref="J49:P49">J48+J41+J32+J19</f>
        <v>554</v>
      </c>
      <c r="K49" s="18">
        <f t="shared" si="10"/>
        <v>509.5</v>
      </c>
      <c r="L49" s="18">
        <f t="shared" si="10"/>
        <v>283.5</v>
      </c>
      <c r="M49" s="18">
        <f t="shared" si="10"/>
        <v>56</v>
      </c>
      <c r="N49" s="18">
        <f t="shared" si="10"/>
        <v>159</v>
      </c>
      <c r="O49" s="18">
        <f t="shared" si="10"/>
        <v>44.5</v>
      </c>
      <c r="P49" s="18">
        <f t="shared" si="10"/>
        <v>1606</v>
      </c>
      <c r="Q49" s="18"/>
      <c r="R49" s="120">
        <f>SUM(R17:T47)</f>
        <v>0</v>
      </c>
      <c r="S49" s="120"/>
      <c r="T49" s="120"/>
      <c r="U49" s="109"/>
      <c r="V49" s="120">
        <f>SUM(V17:X47)</f>
        <v>24.5</v>
      </c>
      <c r="W49" s="120"/>
      <c r="X49" s="120"/>
      <c r="Y49" s="109"/>
      <c r="Z49" s="120">
        <f>SUM(Z17:AB47)</f>
        <v>0</v>
      </c>
      <c r="AA49" s="120"/>
      <c r="AB49" s="120"/>
      <c r="AC49" s="109"/>
      <c r="AD49" s="120">
        <f>SUM(AD17:AF47)</f>
        <v>20</v>
      </c>
      <c r="AE49" s="120"/>
      <c r="AF49" s="120"/>
      <c r="AG49" s="109"/>
    </row>
    <row r="51" spans="2:33" ht="12.75">
      <c r="B51" s="20" t="s">
        <v>63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2:33" ht="12.75">
      <c r="B52" s="22" t="s">
        <v>64</v>
      </c>
      <c r="C52" s="21" t="s">
        <v>65</v>
      </c>
      <c r="D52" s="21"/>
      <c r="E52" s="21"/>
      <c r="F52" s="21"/>
      <c r="G52" s="21"/>
      <c r="H52" s="21"/>
      <c r="I52" s="21"/>
      <c r="J52" s="21"/>
      <c r="K52" s="21"/>
      <c r="L52" s="21"/>
      <c r="M52" s="21" t="s">
        <v>61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 t="s">
        <v>62</v>
      </c>
      <c r="AC52" s="21"/>
      <c r="AD52" s="21"/>
      <c r="AE52" s="21"/>
      <c r="AF52" s="21"/>
      <c r="AG52" s="21"/>
    </row>
    <row r="53" spans="2:33" ht="12.75"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2:33" ht="12.75"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2:33" ht="12.75"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</sheetData>
  <mergeCells count="57">
    <mergeCell ref="A1:U1"/>
    <mergeCell ref="AH4:AH14"/>
    <mergeCell ref="R49:U49"/>
    <mergeCell ref="V49:Y49"/>
    <mergeCell ref="Z49:AC49"/>
    <mergeCell ref="AD49:AG49"/>
    <mergeCell ref="AD8:AD14"/>
    <mergeCell ref="AE8:AE14"/>
    <mergeCell ref="AF8:AF14"/>
    <mergeCell ref="AG8:AG14"/>
    <mergeCell ref="Z8:Z14"/>
    <mergeCell ref="AA8:AA14"/>
    <mergeCell ref="AB8:AB14"/>
    <mergeCell ref="AC8:AC14"/>
    <mergeCell ref="V8:V14"/>
    <mergeCell ref="W8:W14"/>
    <mergeCell ref="X8:X14"/>
    <mergeCell ref="Y8:Y14"/>
    <mergeCell ref="R8:R14"/>
    <mergeCell ref="S8:S14"/>
    <mergeCell ref="T8:T14"/>
    <mergeCell ref="U8:U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K9:K14"/>
    <mergeCell ref="L9:L14"/>
    <mergeCell ref="M9:M14"/>
    <mergeCell ref="N9:N14"/>
    <mergeCell ref="H8:H14"/>
    <mergeCell ref="I8:I14"/>
    <mergeCell ref="J8:J14"/>
    <mergeCell ref="K8:N8"/>
    <mergeCell ref="A4:A14"/>
    <mergeCell ref="B4:B14"/>
    <mergeCell ref="C4:C14"/>
    <mergeCell ref="D4:G6"/>
    <mergeCell ref="D8:D14"/>
    <mergeCell ref="E8:E14"/>
    <mergeCell ref="F8:F14"/>
    <mergeCell ref="G8:G14"/>
    <mergeCell ref="R6:U6"/>
    <mergeCell ref="V6:Y6"/>
    <mergeCell ref="Z6:AC6"/>
    <mergeCell ref="AD6:AG6"/>
  </mergeCells>
  <printOptions/>
  <pageMargins left="0.74" right="0.2777777777777778" top="0.43" bottom="0.25" header="0.31" footer="0.29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SavchenkoYV</dc:creator>
  <cp:keywords/>
  <dc:description/>
  <cp:lastModifiedBy>Администратор</cp:lastModifiedBy>
  <cp:lastPrinted>2012-06-07T05:09:58Z</cp:lastPrinted>
  <dcterms:created xsi:type="dcterms:W3CDTF">2009-04-22T11:07:30Z</dcterms:created>
  <dcterms:modified xsi:type="dcterms:W3CDTF">2012-06-07T05:18:25Z</dcterms:modified>
  <cp:category/>
  <cp:version/>
  <cp:contentType/>
  <cp:contentStatus/>
</cp:coreProperties>
</file>